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80" yWindow="165" windowWidth="14175" windowHeight="12075" activeTab="0"/>
  </bookViews>
  <sheets>
    <sheet name="Summary_Notes" sheetId="1" r:id="rId1"/>
    <sheet name="Summary_Tables" sheetId="2" r:id="rId2"/>
    <sheet name="NF35.7_Stage_QPlots" sheetId="3" r:id="rId3"/>
    <sheet name="Shirttail_Stage_QPlots" sheetId="4" r:id="rId4"/>
    <sheet name="NF35.7_WSL_Plots" sheetId="5" r:id="rId5"/>
    <sheet name="Shirttail_WSL_Plots" sheetId="6" r:id="rId6"/>
    <sheet name="NFAR35.7_T1" sheetId="7" r:id="rId7"/>
    <sheet name="NFAR35.7_T2" sheetId="8" r:id="rId8"/>
    <sheet name="Shirttail_T1" sheetId="9" r:id="rId9"/>
  </sheets>
  <definedNames/>
  <calcPr fullCalcOnLoad="1"/>
</workbook>
</file>

<file path=xl/sharedStrings.xml><?xml version="1.0" encoding="utf-8"?>
<sst xmlns="http://schemas.openxmlformats.org/spreadsheetml/2006/main" count="249" uniqueCount="104">
  <si>
    <t>Calibration Report</t>
  </si>
  <si>
    <t>Transect #</t>
  </si>
  <si>
    <t>Habitat Type</t>
  </si>
  <si>
    <t>Low</t>
  </si>
  <si>
    <t>Mid</t>
  </si>
  <si>
    <t>High</t>
  </si>
  <si>
    <t>Stage</t>
  </si>
  <si>
    <t>Plotting Stage</t>
  </si>
  <si>
    <t>Stage Discharge Relationship (Stage = AQ^B+SZF)</t>
  </si>
  <si>
    <t>A=</t>
  </si>
  <si>
    <t>SZF=</t>
  </si>
  <si>
    <t>LGR</t>
  </si>
  <si>
    <t>Flow Set</t>
  </si>
  <si>
    <t>FLOW</t>
  </si>
  <si>
    <t>Cal Stage</t>
  </si>
  <si>
    <t>Log/Log R</t>
  </si>
  <si>
    <t>T1</t>
  </si>
  <si>
    <t>T2</t>
  </si>
  <si>
    <t>Flow/Transect #</t>
  </si>
  <si>
    <t>Table XX</t>
  </si>
  <si>
    <t>Data Entry QA/QC Notes</t>
  </si>
  <si>
    <t>WSEL Calibration Notes</t>
  </si>
  <si>
    <t>Velocity Calibration Notes</t>
  </si>
  <si>
    <t>Habitat Simulation Notes</t>
  </si>
  <si>
    <t>Discharge Used</t>
  </si>
  <si>
    <t>Model Calculated Discharge</t>
  </si>
  <si>
    <t>Measured Discharge</t>
  </si>
  <si>
    <t>Graph Titles (Leave this here, reference for graphs)</t>
  </si>
  <si>
    <t>HF</t>
  </si>
  <si>
    <t>MF</t>
  </si>
  <si>
    <t>LF</t>
  </si>
  <si>
    <t>Pool</t>
  </si>
  <si>
    <t>avg</t>
  </si>
  <si>
    <t>NA</t>
  </si>
  <si>
    <t>MANSQ</t>
  </si>
  <si>
    <t>B or (Beta) =</t>
  </si>
  <si>
    <t>Mean % Error or (MANSQ % error)</t>
  </si>
  <si>
    <t>*one active channel WSE taken at LF, two backwater WSE taken</t>
  </si>
  <si>
    <t>Flow Measurements</t>
  </si>
  <si>
    <t>High flow: used avg all 3 ADP Q measurements</t>
  </si>
  <si>
    <t>Mid flow: used avg all 3 ADP Q measurements</t>
  </si>
  <si>
    <t>Low flow measurement taken along RB upstream of T2. Large backwater area on LB.</t>
  </si>
  <si>
    <t>LB (active channel)*</t>
  </si>
  <si>
    <t>Cal-Log</t>
  </si>
  <si>
    <t>Cal-MANSQ</t>
  </si>
  <si>
    <t>WSEL Calibration Method</t>
  </si>
  <si>
    <t>WSEL PLOT</t>
  </si>
  <si>
    <t>SZF</t>
  </si>
  <si>
    <t>Average Params.</t>
  </si>
  <si>
    <t>Flow</t>
  </si>
  <si>
    <t>Wet Cnt</t>
  </si>
  <si>
    <t>Wetted Perim.</t>
  </si>
  <si>
    <t>Wetted Area</t>
  </si>
  <si>
    <t xml:space="preserve">Wetted Width </t>
  </si>
  <si>
    <t>Hyd. Rad.</t>
  </si>
  <si>
    <t>Avg. Depth</t>
  </si>
  <si>
    <t>STATION</t>
  </si>
  <si>
    <t>ELEV</t>
  </si>
  <si>
    <t>Depth 1</t>
  </si>
  <si>
    <t>Depth 2</t>
  </si>
  <si>
    <t>Depth 3</t>
  </si>
  <si>
    <t>Depth 4</t>
  </si>
  <si>
    <t>Depth 5</t>
  </si>
  <si>
    <t>Depth 6</t>
  </si>
  <si>
    <t>Depth 7</t>
  </si>
  <si>
    <t>Depth 8</t>
  </si>
  <si>
    <t>Depth 9</t>
  </si>
  <si>
    <t>Depth 10</t>
  </si>
  <si>
    <t>Depth 11</t>
  </si>
  <si>
    <t>Depth 12</t>
  </si>
  <si>
    <t>Depth 13</t>
  </si>
  <si>
    <t>Depth 14</t>
  </si>
  <si>
    <t>Depth 15</t>
  </si>
  <si>
    <t>Depth 16</t>
  </si>
  <si>
    <t>Depth 17</t>
  </si>
  <si>
    <t>Depth 18</t>
  </si>
  <si>
    <t>Depth 19</t>
  </si>
  <si>
    <t>Depth 20</t>
  </si>
  <si>
    <t>Depth 21</t>
  </si>
  <si>
    <t>Depth 22</t>
  </si>
  <si>
    <t>Depth 23</t>
  </si>
  <si>
    <t>Depth 24</t>
  </si>
  <si>
    <t>Depth 25</t>
  </si>
  <si>
    <t>Depth 26</t>
  </si>
  <si>
    <t>Depth 27</t>
  </si>
  <si>
    <t>Depth 28</t>
  </si>
  <si>
    <t>Depth 29</t>
  </si>
  <si>
    <t>Depth 30</t>
  </si>
  <si>
    <t>Shirttail Creek T1</t>
  </si>
  <si>
    <t xml:space="preserve"> NFAR36 T1</t>
  </si>
  <si>
    <t>Regression Water Surface Elevation for North Fork American River 35.9</t>
  </si>
  <si>
    <t>Regression Plotting Stage for North Fork American River 35.9</t>
  </si>
  <si>
    <t>NFAR36 T2</t>
  </si>
  <si>
    <t>Modeled Water Surface Elevation for Duncan Creek River Mile 8.3</t>
  </si>
  <si>
    <t>Modeled Plotting Stage for Duncan Creek 8.3</t>
  </si>
  <si>
    <t>Low WSEL 0.8 cfs</t>
  </si>
  <si>
    <t>Mid WSEL 29.5 cfs</t>
  </si>
  <si>
    <t>SHIRTTAIL CREEK</t>
  </si>
  <si>
    <t xml:space="preserve">  </t>
  </si>
  <si>
    <t>Pin placement caused extra topo points to be collected upstream in addition to on T topo.</t>
  </si>
  <si>
    <t>OVER ONE BANK</t>
  </si>
  <si>
    <t>OVER BOTH BANKS</t>
  </si>
  <si>
    <t>NFAR 35.7</t>
  </si>
  <si>
    <t xml:space="preserve">at LF, both &gt;2.5 ft greater than active channel measurement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</si>
</sst>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.75"/>
      <name val="Arial"/>
      <family val="2"/>
    </font>
    <font>
      <b/>
      <sz val="9.75"/>
      <name val="Arial"/>
      <family val="0"/>
    </font>
    <font>
      <sz val="10"/>
      <color indexed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7"/>
      <name val="Arial"/>
      <family val="2"/>
    </font>
    <font>
      <b/>
      <sz val="11"/>
      <name val="Arial"/>
      <family val="0"/>
    </font>
    <font>
      <b/>
      <sz val="9.25"/>
      <name val="Arial"/>
      <family val="0"/>
    </font>
    <font>
      <b/>
      <sz val="9"/>
      <name val="Arial"/>
      <family val="0"/>
    </font>
    <font>
      <sz val="9.25"/>
      <name val="Arial"/>
      <family val="0"/>
    </font>
    <font>
      <sz val="8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Fill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2" fillId="0" borderId="8" xfId="0" applyFont="1" applyBorder="1" applyAlignment="1">
      <alignment/>
    </xf>
    <xf numFmtId="0" fontId="0" fillId="0" borderId="6" xfId="0" applyBorder="1" applyAlignment="1">
      <alignment horizontal="right"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2" fontId="0" fillId="0" borderId="7" xfId="0" applyNumberFormat="1" applyBorder="1" applyAlignment="1">
      <alignment/>
    </xf>
    <xf numFmtId="0" fontId="0" fillId="0" borderId="9" xfId="0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16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4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14" xfId="0" applyBorder="1" applyAlignment="1">
      <alignment/>
    </xf>
    <xf numFmtId="2" fontId="0" fillId="0" borderId="8" xfId="0" applyNumberForma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2" fontId="0" fillId="0" borderId="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" fontId="0" fillId="0" borderId="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2" fontId="0" fillId="0" borderId="9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center" vertical="center"/>
    </xf>
    <xf numFmtId="168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2" fontId="0" fillId="0" borderId="12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textRotation="90"/>
    </xf>
    <xf numFmtId="0" fontId="9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center" vertical="center" textRotation="9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0" fontId="2" fillId="0" borderId="13" xfId="0" applyFont="1" applyFill="1" applyBorder="1" applyAlignment="1">
      <alignment/>
    </xf>
    <xf numFmtId="2" fontId="0" fillId="0" borderId="7" xfId="0" applyNumberFormat="1" applyFill="1" applyBorder="1" applyAlignment="1">
      <alignment/>
    </xf>
    <xf numFmtId="2" fontId="0" fillId="0" borderId="12" xfId="0" applyNumberFormat="1" applyFill="1" applyBorder="1" applyAlignment="1">
      <alignment horizontal="right"/>
    </xf>
    <xf numFmtId="0" fontId="2" fillId="2" borderId="11" xfId="0" applyFont="1" applyFill="1" applyBorder="1" applyAlignment="1">
      <alignment/>
    </xf>
    <xf numFmtId="0" fontId="0" fillId="2" borderId="0" xfId="0" applyFill="1" applyBorder="1" applyAlignment="1">
      <alignment/>
    </xf>
    <xf numFmtId="168" fontId="0" fillId="2" borderId="0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right"/>
    </xf>
    <xf numFmtId="2" fontId="0" fillId="2" borderId="12" xfId="0" applyNumberFormat="1" applyFill="1" applyBorder="1" applyAlignment="1">
      <alignment horizontal="right"/>
    </xf>
    <xf numFmtId="2" fontId="0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8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" fillId="0" borderId="0" xfId="0" applyFont="1" applyAlignment="1">
      <alignment horizontal="center" vertical="center" textRotation="90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'NF35.7_Stage_QPlots'!$Z$36</c:f>
              <c:strCache>
                <c:ptCount val="1"/>
                <c:pt idx="0">
                  <c:v>Low WSEL 33.4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Summary_Tables!$B$14</c:f>
              <c:numCache>
                <c:ptCount val="1"/>
                <c:pt idx="0">
                  <c:v>33.4</c:v>
                </c:pt>
              </c:numCache>
            </c:numRef>
          </c:xVal>
          <c:yVal>
            <c:numRef>
              <c:f>Summary_Tables!$B$18</c:f>
              <c:numCache>
                <c:ptCount val="1"/>
                <c:pt idx="0">
                  <c:v>94.22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'NF35.7_Stage_QPlots'!$Z$37</c:f>
              <c:strCache>
                <c:ptCount val="1"/>
                <c:pt idx="0">
                  <c:v>Mid WSEL 743.8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Summary_Tables!$B$15</c:f>
              <c:numCache>
                <c:ptCount val="1"/>
                <c:pt idx="0">
                  <c:v>743.8</c:v>
                </c:pt>
              </c:numCache>
            </c:numRef>
          </c:xVal>
          <c:yVal>
            <c:numRef>
              <c:f>Summary_Tables!$B$19</c:f>
              <c:numCache>
                <c:ptCount val="1"/>
                <c:pt idx="0">
                  <c:v>97.1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'NF35.7_Stage_QPlots'!$Z$38</c:f>
              <c:strCache>
                <c:ptCount val="1"/>
                <c:pt idx="0">
                  <c:v>High WSEL 1099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Summary_Tables!$B$16</c:f>
              <c:numCache>
                <c:ptCount val="1"/>
                <c:pt idx="0">
                  <c:v>1099</c:v>
                </c:pt>
              </c:numCache>
            </c:numRef>
          </c:xVal>
          <c:yVal>
            <c:numRef>
              <c:f>Summary_Tables!$B$20</c:f>
              <c:numCache>
                <c:ptCount val="1"/>
                <c:pt idx="0">
                  <c:v>97.66</c:v>
                </c:pt>
              </c:numCache>
            </c:numRef>
          </c:yVal>
          <c:smooth val="0"/>
        </c:ser>
        <c:ser>
          <c:idx val="1"/>
          <c:order val="3"/>
          <c:tx>
            <c:v>Regression WSEL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'NF35.7_Stage_QPlots'!$N$3:$N$32</c:f>
              <c:numCache>
                <c:ptCount val="30"/>
                <c:pt idx="0">
                  <c:v>12</c:v>
                </c:pt>
                <c:pt idx="1">
                  <c:v>33.4</c:v>
                </c:pt>
                <c:pt idx="2">
                  <c:v>50</c:v>
                </c:pt>
                <c:pt idx="3">
                  <c:v>80</c:v>
                </c:pt>
                <c:pt idx="4">
                  <c:v>130</c:v>
                </c:pt>
                <c:pt idx="5">
                  <c:v>350</c:v>
                </c:pt>
                <c:pt idx="6">
                  <c:v>743.8</c:v>
                </c:pt>
                <c:pt idx="7">
                  <c:v>1099</c:v>
                </c:pt>
                <c:pt idx="8">
                  <c:v>1883</c:v>
                </c:pt>
                <c:pt idx="9">
                  <c:v>2300</c:v>
                </c:pt>
                <c:pt idx="10">
                  <c:v>2616</c:v>
                </c:pt>
                <c:pt idx="11">
                  <c:v>2932</c:v>
                </c:pt>
                <c:pt idx="12">
                  <c:v>3248</c:v>
                </c:pt>
                <c:pt idx="13">
                  <c:v>3564</c:v>
                </c:pt>
                <c:pt idx="14">
                  <c:v>3880</c:v>
                </c:pt>
                <c:pt idx="15">
                  <c:v>4196</c:v>
                </c:pt>
                <c:pt idx="16">
                  <c:v>4512</c:v>
                </c:pt>
                <c:pt idx="17">
                  <c:v>4828</c:v>
                </c:pt>
                <c:pt idx="18">
                  <c:v>5144</c:v>
                </c:pt>
                <c:pt idx="19">
                  <c:v>5460</c:v>
                </c:pt>
                <c:pt idx="20">
                  <c:v>5776</c:v>
                </c:pt>
                <c:pt idx="21">
                  <c:v>6092</c:v>
                </c:pt>
                <c:pt idx="22">
                  <c:v>6408</c:v>
                </c:pt>
                <c:pt idx="23">
                  <c:v>6724</c:v>
                </c:pt>
                <c:pt idx="24">
                  <c:v>7040</c:v>
                </c:pt>
                <c:pt idx="25">
                  <c:v>7356</c:v>
                </c:pt>
                <c:pt idx="26">
                  <c:v>7672</c:v>
                </c:pt>
                <c:pt idx="27">
                  <c:v>7988</c:v>
                </c:pt>
                <c:pt idx="28">
                  <c:v>8304</c:v>
                </c:pt>
                <c:pt idx="29">
                  <c:v>8620</c:v>
                </c:pt>
              </c:numCache>
            </c:numRef>
          </c:xVal>
          <c:yVal>
            <c:numRef>
              <c:f>'NF35.7_Stage_QPlots'!$O$3:$O$32</c:f>
              <c:numCache>
                <c:ptCount val="30"/>
                <c:pt idx="0">
                  <c:v>93.516</c:v>
                </c:pt>
                <c:pt idx="1">
                  <c:v>94.217</c:v>
                </c:pt>
                <c:pt idx="2">
                  <c:v>94.495</c:v>
                </c:pt>
                <c:pt idx="3">
                  <c:v>94.854</c:v>
                </c:pt>
                <c:pt idx="4">
                  <c:v>95.267</c:v>
                </c:pt>
                <c:pt idx="5">
                  <c:v>96.258</c:v>
                </c:pt>
                <c:pt idx="6">
                  <c:v>97.127</c:v>
                </c:pt>
                <c:pt idx="7">
                  <c:v>97.65</c:v>
                </c:pt>
                <c:pt idx="8">
                  <c:v>98.465</c:v>
                </c:pt>
                <c:pt idx="9">
                  <c:v>98.796</c:v>
                </c:pt>
                <c:pt idx="10">
                  <c:v>99.012</c:v>
                </c:pt>
                <c:pt idx="11">
                  <c:v>99.213</c:v>
                </c:pt>
                <c:pt idx="12">
                  <c:v>99.399</c:v>
                </c:pt>
                <c:pt idx="13">
                  <c:v>99.572</c:v>
                </c:pt>
                <c:pt idx="14">
                  <c:v>99.733</c:v>
                </c:pt>
                <c:pt idx="15">
                  <c:v>99.879</c:v>
                </c:pt>
                <c:pt idx="16">
                  <c:v>100.022</c:v>
                </c:pt>
                <c:pt idx="17">
                  <c:v>100.166</c:v>
                </c:pt>
                <c:pt idx="18">
                  <c:v>100.305</c:v>
                </c:pt>
                <c:pt idx="19">
                  <c:v>100.438</c:v>
                </c:pt>
                <c:pt idx="20">
                  <c:v>100.564</c:v>
                </c:pt>
                <c:pt idx="21">
                  <c:v>100.685</c:v>
                </c:pt>
                <c:pt idx="22">
                  <c:v>100.801</c:v>
                </c:pt>
                <c:pt idx="23">
                  <c:v>100.913</c:v>
                </c:pt>
                <c:pt idx="24">
                  <c:v>101.02</c:v>
                </c:pt>
                <c:pt idx="25">
                  <c:v>101.124</c:v>
                </c:pt>
                <c:pt idx="26">
                  <c:v>101.224</c:v>
                </c:pt>
                <c:pt idx="27">
                  <c:v>101.321</c:v>
                </c:pt>
                <c:pt idx="28">
                  <c:v>101.414</c:v>
                </c:pt>
                <c:pt idx="29">
                  <c:v>101.504</c:v>
                </c:pt>
              </c:numCache>
            </c:numRef>
          </c:yVal>
          <c:smooth val="0"/>
        </c:ser>
        <c:axId val="4999477"/>
        <c:axId val="44995294"/>
      </c:scatterChart>
      <c:valAx>
        <c:axId val="4999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995294"/>
        <c:crosses val="autoZero"/>
        <c:crossBetween val="midCat"/>
        <c:dispUnits/>
      </c:valAx>
      <c:valAx>
        <c:axId val="44995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Water Surface 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994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'NF35.7_Stage_QPlots'!$Z$36</c:f>
              <c:strCache>
                <c:ptCount val="1"/>
                <c:pt idx="0">
                  <c:v>Low WSEL 33.4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Summary_Tables!$B$14</c:f>
              <c:numCache>
                <c:ptCount val="1"/>
                <c:pt idx="0">
                  <c:v>33.4</c:v>
                </c:pt>
              </c:numCache>
            </c:numRef>
          </c:xVal>
          <c:yVal>
            <c:numRef>
              <c:f>Summary_Tables!$C$18</c:f>
              <c:numCache>
                <c:ptCount val="1"/>
                <c:pt idx="0">
                  <c:v>91.13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'NF35.7_Stage_QPlots'!$Z$37</c:f>
              <c:strCache>
                <c:ptCount val="1"/>
                <c:pt idx="0">
                  <c:v>Mid WSEL 743.8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Summary_Tables!$B$15</c:f>
              <c:numCache>
                <c:ptCount val="1"/>
                <c:pt idx="0">
                  <c:v>743.8</c:v>
                </c:pt>
              </c:numCache>
            </c:numRef>
          </c:xVal>
          <c:yVal>
            <c:numRef>
              <c:f>Summary_Tables!$C$19</c:f>
              <c:numCache>
                <c:ptCount val="1"/>
                <c:pt idx="0">
                  <c:v>95.63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'NF35.7_Stage_QPlots'!$Z$38</c:f>
              <c:strCache>
                <c:ptCount val="1"/>
                <c:pt idx="0">
                  <c:v>High WSEL 1099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Summary_Tables!$B$16</c:f>
              <c:numCache>
                <c:ptCount val="1"/>
                <c:pt idx="0">
                  <c:v>1099</c:v>
                </c:pt>
              </c:numCache>
            </c:numRef>
          </c:xVal>
          <c:yVal>
            <c:numRef>
              <c:f>Summary_Tables!$C$20</c:f>
              <c:numCache>
                <c:ptCount val="1"/>
                <c:pt idx="0">
                  <c:v>96.12</c:v>
                </c:pt>
              </c:numCache>
            </c:numRef>
          </c:yVal>
          <c:smooth val="0"/>
        </c:ser>
        <c:ser>
          <c:idx val="1"/>
          <c:order val="3"/>
          <c:tx>
            <c:v>Regression WSEL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'NF35.7_Stage_QPlots'!$N$3:$N$32</c:f>
              <c:numCache>
                <c:ptCount val="30"/>
                <c:pt idx="0">
                  <c:v>12</c:v>
                </c:pt>
                <c:pt idx="1">
                  <c:v>33.4</c:v>
                </c:pt>
                <c:pt idx="2">
                  <c:v>50</c:v>
                </c:pt>
                <c:pt idx="3">
                  <c:v>80</c:v>
                </c:pt>
                <c:pt idx="4">
                  <c:v>130</c:v>
                </c:pt>
                <c:pt idx="5">
                  <c:v>350</c:v>
                </c:pt>
                <c:pt idx="6">
                  <c:v>743.8</c:v>
                </c:pt>
                <c:pt idx="7">
                  <c:v>1099</c:v>
                </c:pt>
                <c:pt idx="8">
                  <c:v>1883</c:v>
                </c:pt>
                <c:pt idx="9">
                  <c:v>2300</c:v>
                </c:pt>
                <c:pt idx="10">
                  <c:v>2616</c:v>
                </c:pt>
                <c:pt idx="11">
                  <c:v>2932</c:v>
                </c:pt>
                <c:pt idx="12">
                  <c:v>3248</c:v>
                </c:pt>
                <c:pt idx="13">
                  <c:v>3564</c:v>
                </c:pt>
                <c:pt idx="14">
                  <c:v>3880</c:v>
                </c:pt>
                <c:pt idx="15">
                  <c:v>4196</c:v>
                </c:pt>
                <c:pt idx="16">
                  <c:v>4512</c:v>
                </c:pt>
                <c:pt idx="17">
                  <c:v>4828</c:v>
                </c:pt>
                <c:pt idx="18">
                  <c:v>5144</c:v>
                </c:pt>
                <c:pt idx="19">
                  <c:v>5460</c:v>
                </c:pt>
                <c:pt idx="20">
                  <c:v>5776</c:v>
                </c:pt>
                <c:pt idx="21">
                  <c:v>6092</c:v>
                </c:pt>
                <c:pt idx="22">
                  <c:v>6408</c:v>
                </c:pt>
                <c:pt idx="23">
                  <c:v>6724</c:v>
                </c:pt>
                <c:pt idx="24">
                  <c:v>7040</c:v>
                </c:pt>
                <c:pt idx="25">
                  <c:v>7356</c:v>
                </c:pt>
                <c:pt idx="26">
                  <c:v>7672</c:v>
                </c:pt>
                <c:pt idx="27">
                  <c:v>7988</c:v>
                </c:pt>
                <c:pt idx="28">
                  <c:v>8304</c:v>
                </c:pt>
                <c:pt idx="29">
                  <c:v>8620</c:v>
                </c:pt>
              </c:numCache>
            </c:numRef>
          </c:xVal>
          <c:yVal>
            <c:numRef>
              <c:f>'NF35.7_Stage_QPlots'!$P$3:$P$32</c:f>
              <c:numCache>
                <c:ptCount val="30"/>
                <c:pt idx="0">
                  <c:v>90.476</c:v>
                </c:pt>
                <c:pt idx="1">
                  <c:v>91.134</c:v>
                </c:pt>
                <c:pt idx="2">
                  <c:v>91.466</c:v>
                </c:pt>
                <c:pt idx="3">
                  <c:v>91.915</c:v>
                </c:pt>
                <c:pt idx="4">
                  <c:v>92.463</c:v>
                </c:pt>
                <c:pt idx="5">
                  <c:v>93.915</c:v>
                </c:pt>
                <c:pt idx="6">
                  <c:v>95.409</c:v>
                </c:pt>
                <c:pt idx="7">
                  <c:v>96.351</c:v>
                </c:pt>
                <c:pt idx="8">
                  <c:v>97.88</c:v>
                </c:pt>
                <c:pt idx="9">
                  <c:v>98.525</c:v>
                </c:pt>
                <c:pt idx="10">
                  <c:v>98.965</c:v>
                </c:pt>
                <c:pt idx="11">
                  <c:v>99.371</c:v>
                </c:pt>
                <c:pt idx="12">
                  <c:v>99.75</c:v>
                </c:pt>
                <c:pt idx="13">
                  <c:v>100.105</c:v>
                </c:pt>
                <c:pt idx="14">
                  <c:v>100.441</c:v>
                </c:pt>
                <c:pt idx="15">
                  <c:v>100.759</c:v>
                </c:pt>
                <c:pt idx="16">
                  <c:v>101.061</c:v>
                </c:pt>
                <c:pt idx="17">
                  <c:v>101.351</c:v>
                </c:pt>
                <c:pt idx="18">
                  <c:v>101.628</c:v>
                </c:pt>
                <c:pt idx="19">
                  <c:v>101.894</c:v>
                </c:pt>
                <c:pt idx="20">
                  <c:v>102.15</c:v>
                </c:pt>
                <c:pt idx="21">
                  <c:v>102.398</c:v>
                </c:pt>
                <c:pt idx="22">
                  <c:v>102.637</c:v>
                </c:pt>
                <c:pt idx="23">
                  <c:v>102.869</c:v>
                </c:pt>
                <c:pt idx="24">
                  <c:v>103.093</c:v>
                </c:pt>
                <c:pt idx="25">
                  <c:v>103.311</c:v>
                </c:pt>
                <c:pt idx="26">
                  <c:v>103.524</c:v>
                </c:pt>
                <c:pt idx="27">
                  <c:v>103.73</c:v>
                </c:pt>
                <c:pt idx="28">
                  <c:v>103.931</c:v>
                </c:pt>
                <c:pt idx="29">
                  <c:v>104.128</c:v>
                </c:pt>
              </c:numCache>
            </c:numRef>
          </c:yVal>
          <c:smooth val="0"/>
        </c:ser>
        <c:axId val="2304463"/>
        <c:axId val="20740168"/>
      </c:scatterChart>
      <c:valAx>
        <c:axId val="2304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740168"/>
        <c:crosses val="autoZero"/>
        <c:crossBetween val="midCat"/>
        <c:dispUnits/>
      </c:valAx>
      <c:valAx>
        <c:axId val="20740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Water Surface 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044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All Transects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T1 Log-Log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'NF35.7_Stage_QPlots'!$T$3:$T$32</c:f>
              <c:numCache>
                <c:ptCount val="30"/>
                <c:pt idx="0">
                  <c:v>12</c:v>
                </c:pt>
                <c:pt idx="1">
                  <c:v>33.4</c:v>
                </c:pt>
                <c:pt idx="2">
                  <c:v>50</c:v>
                </c:pt>
                <c:pt idx="3">
                  <c:v>80</c:v>
                </c:pt>
                <c:pt idx="4">
                  <c:v>130</c:v>
                </c:pt>
                <c:pt idx="5">
                  <c:v>350</c:v>
                </c:pt>
                <c:pt idx="6">
                  <c:v>743.8</c:v>
                </c:pt>
                <c:pt idx="7">
                  <c:v>1099</c:v>
                </c:pt>
                <c:pt idx="8">
                  <c:v>1883</c:v>
                </c:pt>
                <c:pt idx="9">
                  <c:v>2300</c:v>
                </c:pt>
                <c:pt idx="10">
                  <c:v>2616</c:v>
                </c:pt>
                <c:pt idx="11">
                  <c:v>2932</c:v>
                </c:pt>
                <c:pt idx="12">
                  <c:v>3248</c:v>
                </c:pt>
                <c:pt idx="13">
                  <c:v>3564</c:v>
                </c:pt>
                <c:pt idx="14">
                  <c:v>3880</c:v>
                </c:pt>
                <c:pt idx="15">
                  <c:v>4196</c:v>
                </c:pt>
                <c:pt idx="16">
                  <c:v>4512</c:v>
                </c:pt>
                <c:pt idx="17">
                  <c:v>4828</c:v>
                </c:pt>
                <c:pt idx="18">
                  <c:v>5144</c:v>
                </c:pt>
                <c:pt idx="19">
                  <c:v>5460</c:v>
                </c:pt>
                <c:pt idx="20">
                  <c:v>5776</c:v>
                </c:pt>
                <c:pt idx="21">
                  <c:v>6092</c:v>
                </c:pt>
                <c:pt idx="22">
                  <c:v>6408</c:v>
                </c:pt>
                <c:pt idx="23">
                  <c:v>6724</c:v>
                </c:pt>
                <c:pt idx="24">
                  <c:v>7040</c:v>
                </c:pt>
                <c:pt idx="25">
                  <c:v>7356</c:v>
                </c:pt>
                <c:pt idx="26">
                  <c:v>7672</c:v>
                </c:pt>
                <c:pt idx="27">
                  <c:v>7988</c:v>
                </c:pt>
                <c:pt idx="28">
                  <c:v>8304</c:v>
                </c:pt>
                <c:pt idx="29">
                  <c:v>8620</c:v>
                </c:pt>
              </c:numCache>
            </c:numRef>
          </c:xVal>
          <c:yVal>
            <c:numRef>
              <c:f>'NF35.7_Stage_QPlots'!$U$3:$U$32</c:f>
              <c:numCache>
                <c:ptCount val="30"/>
                <c:pt idx="0">
                  <c:v>1.5560000000000116</c:v>
                </c:pt>
                <c:pt idx="1">
                  <c:v>2.257000000000005</c:v>
                </c:pt>
                <c:pt idx="2">
                  <c:v>2.535000000000011</c:v>
                </c:pt>
                <c:pt idx="3">
                  <c:v>2.8940000000000055</c:v>
                </c:pt>
                <c:pt idx="4">
                  <c:v>3.307000000000002</c:v>
                </c:pt>
                <c:pt idx="5">
                  <c:v>4.298000000000002</c:v>
                </c:pt>
                <c:pt idx="6">
                  <c:v>5.167000000000002</c:v>
                </c:pt>
                <c:pt idx="7">
                  <c:v>5.690000000000012</c:v>
                </c:pt>
                <c:pt idx="8">
                  <c:v>6.50500000000001</c:v>
                </c:pt>
                <c:pt idx="9">
                  <c:v>6.836000000000013</c:v>
                </c:pt>
                <c:pt idx="10">
                  <c:v>7.052000000000007</c:v>
                </c:pt>
                <c:pt idx="11">
                  <c:v>7.253</c:v>
                </c:pt>
                <c:pt idx="12">
                  <c:v>7.439000000000007</c:v>
                </c:pt>
                <c:pt idx="13">
                  <c:v>7.612000000000009</c:v>
                </c:pt>
                <c:pt idx="14">
                  <c:v>7.77300000000001</c:v>
                </c:pt>
                <c:pt idx="15">
                  <c:v>7.919000000000011</c:v>
                </c:pt>
                <c:pt idx="16">
                  <c:v>8.062000000000012</c:v>
                </c:pt>
                <c:pt idx="17">
                  <c:v>8.206000000000003</c:v>
                </c:pt>
                <c:pt idx="18">
                  <c:v>8.345000000000013</c:v>
                </c:pt>
                <c:pt idx="19">
                  <c:v>8.478000000000009</c:v>
                </c:pt>
                <c:pt idx="20">
                  <c:v>8.604</c:v>
                </c:pt>
                <c:pt idx="21">
                  <c:v>8.725000000000009</c:v>
                </c:pt>
                <c:pt idx="22">
                  <c:v>8.841000000000008</c:v>
                </c:pt>
                <c:pt idx="23">
                  <c:v>8.953000000000003</c:v>
                </c:pt>
                <c:pt idx="24">
                  <c:v>9.060000000000002</c:v>
                </c:pt>
                <c:pt idx="25">
                  <c:v>9.164000000000001</c:v>
                </c:pt>
                <c:pt idx="26">
                  <c:v>9.26400000000001</c:v>
                </c:pt>
                <c:pt idx="27">
                  <c:v>9.361000000000004</c:v>
                </c:pt>
                <c:pt idx="28">
                  <c:v>9.454000000000008</c:v>
                </c:pt>
                <c:pt idx="29">
                  <c:v>9.544000000000011</c:v>
                </c:pt>
              </c:numCache>
            </c:numRef>
          </c:yVal>
          <c:smooth val="0"/>
        </c:ser>
        <c:ser>
          <c:idx val="2"/>
          <c:order val="1"/>
          <c:tx>
            <c:v>T2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'NF35.7_Stage_QPlots'!$T$3:$T$32</c:f>
              <c:numCache>
                <c:ptCount val="30"/>
                <c:pt idx="0">
                  <c:v>12</c:v>
                </c:pt>
                <c:pt idx="1">
                  <c:v>33.4</c:v>
                </c:pt>
                <c:pt idx="2">
                  <c:v>50</c:v>
                </c:pt>
                <c:pt idx="3">
                  <c:v>80</c:v>
                </c:pt>
                <c:pt idx="4">
                  <c:v>130</c:v>
                </c:pt>
                <c:pt idx="5">
                  <c:v>350</c:v>
                </c:pt>
                <c:pt idx="6">
                  <c:v>743.8</c:v>
                </c:pt>
                <c:pt idx="7">
                  <c:v>1099</c:v>
                </c:pt>
                <c:pt idx="8">
                  <c:v>1883</c:v>
                </c:pt>
                <c:pt idx="9">
                  <c:v>2300</c:v>
                </c:pt>
                <c:pt idx="10">
                  <c:v>2616</c:v>
                </c:pt>
                <c:pt idx="11">
                  <c:v>2932</c:v>
                </c:pt>
                <c:pt idx="12">
                  <c:v>3248</c:v>
                </c:pt>
                <c:pt idx="13">
                  <c:v>3564</c:v>
                </c:pt>
                <c:pt idx="14">
                  <c:v>3880</c:v>
                </c:pt>
                <c:pt idx="15">
                  <c:v>4196</c:v>
                </c:pt>
                <c:pt idx="16">
                  <c:v>4512</c:v>
                </c:pt>
                <c:pt idx="17">
                  <c:v>4828</c:v>
                </c:pt>
                <c:pt idx="18">
                  <c:v>5144</c:v>
                </c:pt>
                <c:pt idx="19">
                  <c:v>5460</c:v>
                </c:pt>
                <c:pt idx="20">
                  <c:v>5776</c:v>
                </c:pt>
                <c:pt idx="21">
                  <c:v>6092</c:v>
                </c:pt>
                <c:pt idx="22">
                  <c:v>6408</c:v>
                </c:pt>
                <c:pt idx="23">
                  <c:v>6724</c:v>
                </c:pt>
                <c:pt idx="24">
                  <c:v>7040</c:v>
                </c:pt>
                <c:pt idx="25">
                  <c:v>7356</c:v>
                </c:pt>
                <c:pt idx="26">
                  <c:v>7672</c:v>
                </c:pt>
                <c:pt idx="27">
                  <c:v>7988</c:v>
                </c:pt>
                <c:pt idx="28">
                  <c:v>8304</c:v>
                </c:pt>
                <c:pt idx="29">
                  <c:v>8620</c:v>
                </c:pt>
              </c:numCache>
            </c:numRef>
          </c:xVal>
          <c:yVal>
            <c:numRef>
              <c:f>'NF35.7_Stage_QPlots'!$V$3:$V$32</c:f>
              <c:numCache>
                <c:ptCount val="30"/>
                <c:pt idx="0">
                  <c:v>1.5360000000000014</c:v>
                </c:pt>
                <c:pt idx="1">
                  <c:v>2.1940000000000026</c:v>
                </c:pt>
                <c:pt idx="2">
                  <c:v>2.5259999999999962</c:v>
                </c:pt>
                <c:pt idx="3">
                  <c:v>2.9750000000000085</c:v>
                </c:pt>
                <c:pt idx="4">
                  <c:v>3.522999999999996</c:v>
                </c:pt>
                <c:pt idx="5">
                  <c:v>4.9750000000000085</c:v>
                </c:pt>
                <c:pt idx="6">
                  <c:v>6.469000000000008</c:v>
                </c:pt>
                <c:pt idx="7">
                  <c:v>7.411000000000001</c:v>
                </c:pt>
                <c:pt idx="8">
                  <c:v>8.939999999999998</c:v>
                </c:pt>
                <c:pt idx="9">
                  <c:v>9.585000000000008</c:v>
                </c:pt>
                <c:pt idx="10">
                  <c:v>10.025000000000006</c:v>
                </c:pt>
                <c:pt idx="11">
                  <c:v>10.430999999999997</c:v>
                </c:pt>
                <c:pt idx="12">
                  <c:v>10.810000000000002</c:v>
                </c:pt>
                <c:pt idx="13">
                  <c:v>11.165000000000006</c:v>
                </c:pt>
                <c:pt idx="14">
                  <c:v>11.501000000000005</c:v>
                </c:pt>
                <c:pt idx="15">
                  <c:v>11.819000000000003</c:v>
                </c:pt>
                <c:pt idx="16">
                  <c:v>12.12100000000001</c:v>
                </c:pt>
                <c:pt idx="17">
                  <c:v>12.411000000000001</c:v>
                </c:pt>
                <c:pt idx="18">
                  <c:v>12.688000000000002</c:v>
                </c:pt>
                <c:pt idx="19">
                  <c:v>12.954000000000008</c:v>
                </c:pt>
                <c:pt idx="20">
                  <c:v>13.210000000000008</c:v>
                </c:pt>
                <c:pt idx="21">
                  <c:v>13.457999999999998</c:v>
                </c:pt>
                <c:pt idx="22">
                  <c:v>13.697000000000003</c:v>
                </c:pt>
                <c:pt idx="23">
                  <c:v>13.929000000000002</c:v>
                </c:pt>
                <c:pt idx="24">
                  <c:v>14.153000000000006</c:v>
                </c:pt>
                <c:pt idx="25">
                  <c:v>14.37100000000001</c:v>
                </c:pt>
                <c:pt idx="26">
                  <c:v>14.584000000000003</c:v>
                </c:pt>
                <c:pt idx="27">
                  <c:v>14.790000000000006</c:v>
                </c:pt>
                <c:pt idx="28">
                  <c:v>14.991</c:v>
                </c:pt>
                <c:pt idx="29">
                  <c:v>15.188000000000002</c:v>
                </c:pt>
              </c:numCache>
            </c:numRef>
          </c:yVal>
          <c:smooth val="0"/>
        </c:ser>
        <c:axId val="52443785"/>
        <c:axId val="2232018"/>
      </c:scatterChart>
      <c:valAx>
        <c:axId val="52443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32018"/>
        <c:crosses val="autoZero"/>
        <c:crossBetween val="midCat"/>
        <c:dispUnits/>
      </c:valAx>
      <c:valAx>
        <c:axId val="2232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Plotting Stage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4437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Shirttail_Stage_QPlots!$X$36</c:f>
              <c:strCache>
                <c:ptCount val="1"/>
                <c:pt idx="0">
                  <c:v>Low WSEL 0.8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1"/>
              <c:pt idx="0">
                <c:v>0.8</c:v>
              </c:pt>
            </c:numLit>
          </c:xVal>
          <c:yVal>
            <c:numLit>
              <c:ptCount val="1"/>
              <c:pt idx="0">
                <c:v>96.2</c:v>
              </c:pt>
            </c:numLit>
          </c:yVal>
          <c:smooth val="0"/>
        </c:ser>
        <c:ser>
          <c:idx val="2"/>
          <c:order val="1"/>
          <c:tx>
            <c:strRef>
              <c:f>Shirttail_Stage_QPlots!$X$37</c:f>
              <c:strCache>
                <c:ptCount val="1"/>
                <c:pt idx="0">
                  <c:v>Mid WSEL 29.5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1"/>
              <c:pt idx="0">
                <c:v>29.5</c:v>
              </c:pt>
            </c:numLit>
          </c:xVal>
          <c:yVal>
            <c:numLit>
              <c:ptCount val="1"/>
              <c:pt idx="0">
                <c:v>96.89</c:v>
              </c:pt>
            </c:numLit>
          </c:yVal>
          <c:smooth val="0"/>
        </c:ser>
        <c:ser>
          <c:idx val="3"/>
          <c:order val="2"/>
          <c:tx>
            <c:strRef>
              <c:f>Shirttail_Stage_QPlots!$X$38</c:f>
              <c:strCache>
                <c:ptCount val="1"/>
                <c:pt idx="0">
                  <c:v>High WSEL 1099 cfs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1"/>
              <c:pt idx="0">
                <c:v>59.6</c:v>
              </c:pt>
            </c:numLit>
          </c:xVal>
          <c:yVal>
            <c:numLit>
              <c:ptCount val="1"/>
              <c:pt idx="0">
                <c:v>97.135</c:v>
              </c:pt>
            </c:numLit>
          </c:yVal>
          <c:smooth val="0"/>
        </c:ser>
        <c:ser>
          <c:idx val="1"/>
          <c:order val="3"/>
          <c:tx>
            <c:v>Modeled WSEL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Shirttail_Stage_QPlots!$N$3:$N$32</c:f>
              <c:numCache/>
            </c:numRef>
          </c:xVal>
          <c:yVal>
            <c:numRef>
              <c:f>Shirttail_Stage_QPlots!$O$3:$O$32</c:f>
              <c:numCache/>
            </c:numRef>
          </c:yVal>
          <c:smooth val="0"/>
        </c:ser>
        <c:axId val="20088163"/>
        <c:axId val="46575740"/>
      </c:scatterChart>
      <c:valAx>
        <c:axId val="20088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575740"/>
        <c:crosses val="autoZero"/>
        <c:crossBetween val="midCat"/>
        <c:dispUnits/>
      </c:valAx>
      <c:valAx>
        <c:axId val="46575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Water Surface 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0881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All Transects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T1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Shirttail_Stage_QPlots!$S$3:$S$32</c:f>
              <c:numCache/>
            </c:numRef>
          </c:xVal>
          <c:yVal>
            <c:numRef>
              <c:f>Shirttail_Stage_QPlots!$T$3:$T$32</c:f>
              <c:numCache/>
            </c:numRef>
          </c:yVal>
          <c:smooth val="0"/>
        </c:ser>
        <c:axId val="16528477"/>
        <c:axId val="14538566"/>
      </c:scatterChart>
      <c:valAx>
        <c:axId val="16528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538566"/>
        <c:crosses val="autoZero"/>
        <c:crossBetween val="midCat"/>
        <c:dispUnits/>
      </c:valAx>
      <c:valAx>
        <c:axId val="14538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Plotting Stage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5284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1975"/>
          <c:w val="0.93875"/>
          <c:h val="0.681"/>
        </c:manualLayout>
      </c:layout>
      <c:scatterChart>
        <c:scatterStyle val="lineMarker"/>
        <c:varyColors val="0"/>
        <c:ser>
          <c:idx val="0"/>
          <c:order val="0"/>
          <c:tx>
            <c:v>Bed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'NFAR35.7_T1'!$C$14:$C$56</c:f>
              <c:numCache>
                <c:ptCount val="43"/>
                <c:pt idx="0">
                  <c:v>2</c:v>
                </c:pt>
                <c:pt idx="1">
                  <c:v>4.5</c:v>
                </c:pt>
                <c:pt idx="2">
                  <c:v>15.3</c:v>
                </c:pt>
                <c:pt idx="3">
                  <c:v>20.4</c:v>
                </c:pt>
                <c:pt idx="4">
                  <c:v>27.8</c:v>
                </c:pt>
                <c:pt idx="5">
                  <c:v>32.7</c:v>
                </c:pt>
                <c:pt idx="6">
                  <c:v>38.4</c:v>
                </c:pt>
                <c:pt idx="7">
                  <c:v>43.6</c:v>
                </c:pt>
                <c:pt idx="8">
                  <c:v>50.4</c:v>
                </c:pt>
                <c:pt idx="9">
                  <c:v>50.5</c:v>
                </c:pt>
                <c:pt idx="10">
                  <c:v>55.7</c:v>
                </c:pt>
                <c:pt idx="11">
                  <c:v>62</c:v>
                </c:pt>
                <c:pt idx="12">
                  <c:v>69</c:v>
                </c:pt>
                <c:pt idx="13">
                  <c:v>89</c:v>
                </c:pt>
                <c:pt idx="14">
                  <c:v>97</c:v>
                </c:pt>
                <c:pt idx="15">
                  <c:v>114</c:v>
                </c:pt>
                <c:pt idx="16">
                  <c:v>120</c:v>
                </c:pt>
                <c:pt idx="17">
                  <c:v>120.2</c:v>
                </c:pt>
                <c:pt idx="18">
                  <c:v>122.5</c:v>
                </c:pt>
                <c:pt idx="19">
                  <c:v>124.3</c:v>
                </c:pt>
                <c:pt idx="20">
                  <c:v>124.5</c:v>
                </c:pt>
              </c:numCache>
            </c:numRef>
          </c:xVal>
          <c:yVal>
            <c:numRef>
              <c:f>'NFAR35.7_T1'!$D$14:$D$56</c:f>
              <c:numCache>
                <c:ptCount val="43"/>
                <c:pt idx="0">
                  <c:v>104.56</c:v>
                </c:pt>
                <c:pt idx="1">
                  <c:v>102.16</c:v>
                </c:pt>
                <c:pt idx="2">
                  <c:v>100.06</c:v>
                </c:pt>
                <c:pt idx="3">
                  <c:v>95.82</c:v>
                </c:pt>
                <c:pt idx="4">
                  <c:v>94.21</c:v>
                </c:pt>
                <c:pt idx="5">
                  <c:v>93.78</c:v>
                </c:pt>
                <c:pt idx="6">
                  <c:v>93.71</c:v>
                </c:pt>
                <c:pt idx="7">
                  <c:v>92.12</c:v>
                </c:pt>
                <c:pt idx="8">
                  <c:v>90.1</c:v>
                </c:pt>
                <c:pt idx="9">
                  <c:v>90.19</c:v>
                </c:pt>
                <c:pt idx="10">
                  <c:v>89.58</c:v>
                </c:pt>
                <c:pt idx="11">
                  <c:v>91.23</c:v>
                </c:pt>
                <c:pt idx="12">
                  <c:v>91.05</c:v>
                </c:pt>
                <c:pt idx="13">
                  <c:v>91.11</c:v>
                </c:pt>
                <c:pt idx="14">
                  <c:v>91.69</c:v>
                </c:pt>
                <c:pt idx="15">
                  <c:v>92.12</c:v>
                </c:pt>
                <c:pt idx="16">
                  <c:v>93.02</c:v>
                </c:pt>
                <c:pt idx="17">
                  <c:v>94.22</c:v>
                </c:pt>
                <c:pt idx="18">
                  <c:v>95.96</c:v>
                </c:pt>
                <c:pt idx="19">
                  <c:v>96.1</c:v>
                </c:pt>
                <c:pt idx="20">
                  <c:v>100.05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'NF35.7_WSL_Plots'!$N$4</c:f>
              <c:strCache>
                <c:ptCount val="1"/>
                <c:pt idx="0">
                  <c:v>1099 cfs WSEL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'NFAR35.7_T1'!$D$2:$D$3</c:f>
              <c:numCache>
                <c:ptCount val="2"/>
                <c:pt idx="0">
                  <c:v>2</c:v>
                </c:pt>
                <c:pt idx="1">
                  <c:v>124.5</c:v>
                </c:pt>
              </c:numCache>
            </c:numRef>
          </c:xVal>
          <c:yVal>
            <c:numRef>
              <c:f>'NFAR35.7_T1'!$L$2:$L$3</c:f>
              <c:numCache>
                <c:ptCount val="2"/>
                <c:pt idx="0">
                  <c:v>97.65</c:v>
                </c:pt>
                <c:pt idx="1">
                  <c:v>97.65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'NF35.7_WSL_Plots'!$N$5</c:f>
              <c:strCache>
                <c:ptCount val="1"/>
                <c:pt idx="0">
                  <c:v>743.8 cfs WSEL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'NFAR35.7_T1'!$D$2:$D$3</c:f>
              <c:numCache>
                <c:ptCount val="2"/>
                <c:pt idx="0">
                  <c:v>2</c:v>
                </c:pt>
                <c:pt idx="1">
                  <c:v>124.5</c:v>
                </c:pt>
              </c:numCache>
            </c:numRef>
          </c:xVal>
          <c:yVal>
            <c:numRef>
              <c:f>'NFAR35.7_T1'!$K$2:$K$3</c:f>
              <c:numCache>
                <c:ptCount val="2"/>
                <c:pt idx="0">
                  <c:v>97.13</c:v>
                </c:pt>
                <c:pt idx="1">
                  <c:v>97.13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'NF35.7_WSL_Plots'!$N$6</c:f>
              <c:strCache>
                <c:ptCount val="1"/>
                <c:pt idx="0">
                  <c:v>33.4 cfs WSEL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'NFAR35.7_T1'!$D$2:$D$3</c:f>
              <c:numCache>
                <c:ptCount val="2"/>
                <c:pt idx="0">
                  <c:v>2</c:v>
                </c:pt>
                <c:pt idx="1">
                  <c:v>124.5</c:v>
                </c:pt>
              </c:numCache>
            </c:numRef>
          </c:xVal>
          <c:yVal>
            <c:numRef>
              <c:f>'NFAR35.7_T1'!$F$2:$F$3</c:f>
              <c:numCache>
                <c:ptCount val="2"/>
                <c:pt idx="0">
                  <c:v>94.22</c:v>
                </c:pt>
                <c:pt idx="1">
                  <c:v>94.22</c:v>
                </c:pt>
              </c:numCache>
            </c:numRef>
          </c:yVal>
          <c:smooth val="0"/>
        </c:ser>
        <c:ser>
          <c:idx val="4"/>
          <c:order val="4"/>
          <c:tx>
            <c:v>Highest Modeled Flow 8620 cfs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'NFAR35.7_T1'!$D$2:$D$3</c:f>
              <c:numCache>
                <c:ptCount val="2"/>
                <c:pt idx="0">
                  <c:v>2</c:v>
                </c:pt>
                <c:pt idx="1">
                  <c:v>124.5</c:v>
                </c:pt>
              </c:numCache>
            </c:numRef>
          </c:xVal>
          <c:yVal>
            <c:numRef>
              <c:f>'NFAR35.7_T1'!$AH$2:$AH$3</c:f>
              <c:numCache>
                <c:ptCount val="2"/>
                <c:pt idx="0">
                  <c:v>101.5</c:v>
                </c:pt>
                <c:pt idx="1">
                  <c:v>101.5</c:v>
                </c:pt>
              </c:numCache>
            </c:numRef>
          </c:yVal>
          <c:smooth val="0"/>
        </c:ser>
        <c:axId val="63738231"/>
        <c:axId val="36773168"/>
      </c:scatterChart>
      <c:valAx>
        <c:axId val="63738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773168"/>
        <c:crosses val="autoZero"/>
        <c:crossBetween val="midCat"/>
        <c:dispUnits/>
      </c:valAx>
      <c:valAx>
        <c:axId val="36773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7382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425"/>
          <c:y val="0.876"/>
          <c:w val="0.89"/>
          <c:h val="0.08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1975"/>
          <c:w val="0.93875"/>
          <c:h val="0.68175"/>
        </c:manualLayout>
      </c:layout>
      <c:scatterChart>
        <c:scatterStyle val="lineMarker"/>
        <c:varyColors val="0"/>
        <c:ser>
          <c:idx val="0"/>
          <c:order val="0"/>
          <c:tx>
            <c:v>Bed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'NFAR35.7_T2'!$C$14:$C$54</c:f>
              <c:numCache>
                <c:ptCount val="41"/>
                <c:pt idx="0">
                  <c:v>3</c:v>
                </c:pt>
                <c:pt idx="1">
                  <c:v>5</c:v>
                </c:pt>
                <c:pt idx="2">
                  <c:v>8.4</c:v>
                </c:pt>
                <c:pt idx="3">
                  <c:v>12</c:v>
                </c:pt>
                <c:pt idx="4">
                  <c:v>12.4</c:v>
                </c:pt>
                <c:pt idx="5">
                  <c:v>15.8</c:v>
                </c:pt>
                <c:pt idx="6">
                  <c:v>17.8</c:v>
                </c:pt>
                <c:pt idx="7">
                  <c:v>22.5</c:v>
                </c:pt>
                <c:pt idx="8">
                  <c:v>29.4</c:v>
                </c:pt>
                <c:pt idx="9">
                  <c:v>37.5</c:v>
                </c:pt>
                <c:pt idx="10">
                  <c:v>45.6</c:v>
                </c:pt>
                <c:pt idx="11">
                  <c:v>54.4</c:v>
                </c:pt>
                <c:pt idx="12">
                  <c:v>64</c:v>
                </c:pt>
                <c:pt idx="13">
                  <c:v>72</c:v>
                </c:pt>
                <c:pt idx="14">
                  <c:v>77.1</c:v>
                </c:pt>
                <c:pt idx="15">
                  <c:v>83.1</c:v>
                </c:pt>
                <c:pt idx="16">
                  <c:v>88.4</c:v>
                </c:pt>
                <c:pt idx="17">
                  <c:v>98.2</c:v>
                </c:pt>
                <c:pt idx="18">
                  <c:v>103.6</c:v>
                </c:pt>
                <c:pt idx="19">
                  <c:v>108.6</c:v>
                </c:pt>
                <c:pt idx="20">
                  <c:v>115.3</c:v>
                </c:pt>
                <c:pt idx="21">
                  <c:v>121.8</c:v>
                </c:pt>
                <c:pt idx="22">
                  <c:v>123.7</c:v>
                </c:pt>
                <c:pt idx="23">
                  <c:v>125.6</c:v>
                </c:pt>
                <c:pt idx="24">
                  <c:v>127.6</c:v>
                </c:pt>
                <c:pt idx="25">
                  <c:v>129.2</c:v>
                </c:pt>
                <c:pt idx="26">
                  <c:v>131.5</c:v>
                </c:pt>
                <c:pt idx="27">
                  <c:v>131.8</c:v>
                </c:pt>
                <c:pt idx="28">
                  <c:v>133</c:v>
                </c:pt>
                <c:pt idx="29">
                  <c:v>133.8</c:v>
                </c:pt>
                <c:pt idx="30">
                  <c:v>136.2</c:v>
                </c:pt>
                <c:pt idx="31">
                  <c:v>136.5</c:v>
                </c:pt>
                <c:pt idx="32">
                  <c:v>139.3</c:v>
                </c:pt>
                <c:pt idx="33">
                  <c:v>140</c:v>
                </c:pt>
                <c:pt idx="34">
                  <c:v>142.5</c:v>
                </c:pt>
                <c:pt idx="35">
                  <c:v>144</c:v>
                </c:pt>
                <c:pt idx="36">
                  <c:v>148</c:v>
                </c:pt>
                <c:pt idx="37">
                  <c:v>153</c:v>
                </c:pt>
                <c:pt idx="38">
                  <c:v>157</c:v>
                </c:pt>
                <c:pt idx="39">
                  <c:v>157.9</c:v>
                </c:pt>
                <c:pt idx="40">
                  <c:v>159.2</c:v>
                </c:pt>
              </c:numCache>
            </c:numRef>
          </c:xVal>
          <c:yVal>
            <c:numRef>
              <c:f>'NFAR35.7_T2'!$D$14:$D$55</c:f>
              <c:numCache>
                <c:ptCount val="42"/>
                <c:pt idx="0">
                  <c:v>100</c:v>
                </c:pt>
                <c:pt idx="1">
                  <c:v>99.08</c:v>
                </c:pt>
                <c:pt idx="2">
                  <c:v>94.52</c:v>
                </c:pt>
                <c:pt idx="3">
                  <c:v>93.56</c:v>
                </c:pt>
                <c:pt idx="4">
                  <c:v>92.84</c:v>
                </c:pt>
                <c:pt idx="5">
                  <c:v>94.27</c:v>
                </c:pt>
                <c:pt idx="6">
                  <c:v>93.57</c:v>
                </c:pt>
                <c:pt idx="7">
                  <c:v>92.44</c:v>
                </c:pt>
                <c:pt idx="8">
                  <c:v>92.25</c:v>
                </c:pt>
                <c:pt idx="9">
                  <c:v>93.57</c:v>
                </c:pt>
                <c:pt idx="10">
                  <c:v>93.98</c:v>
                </c:pt>
                <c:pt idx="11">
                  <c:v>94.19</c:v>
                </c:pt>
                <c:pt idx="12">
                  <c:v>94.12</c:v>
                </c:pt>
                <c:pt idx="13">
                  <c:v>94.08</c:v>
                </c:pt>
                <c:pt idx="14">
                  <c:v>93.9</c:v>
                </c:pt>
                <c:pt idx="15">
                  <c:v>94.36</c:v>
                </c:pt>
                <c:pt idx="16">
                  <c:v>94.1</c:v>
                </c:pt>
                <c:pt idx="17">
                  <c:v>93.69</c:v>
                </c:pt>
                <c:pt idx="18">
                  <c:v>93.03</c:v>
                </c:pt>
                <c:pt idx="19">
                  <c:v>92.85</c:v>
                </c:pt>
                <c:pt idx="20">
                  <c:v>92.51</c:v>
                </c:pt>
                <c:pt idx="21">
                  <c:v>91.13</c:v>
                </c:pt>
                <c:pt idx="22">
                  <c:v>90.68</c:v>
                </c:pt>
                <c:pt idx="23">
                  <c:v>90.16</c:v>
                </c:pt>
                <c:pt idx="24">
                  <c:v>89.38</c:v>
                </c:pt>
                <c:pt idx="25">
                  <c:v>89.36</c:v>
                </c:pt>
                <c:pt idx="26">
                  <c:v>90.19</c:v>
                </c:pt>
                <c:pt idx="27">
                  <c:v>89.24</c:v>
                </c:pt>
                <c:pt idx="28">
                  <c:v>88.94</c:v>
                </c:pt>
                <c:pt idx="29">
                  <c:v>90.4</c:v>
                </c:pt>
                <c:pt idx="30">
                  <c:v>90.68</c:v>
                </c:pt>
                <c:pt idx="31">
                  <c:v>95.1</c:v>
                </c:pt>
                <c:pt idx="32">
                  <c:v>95.67</c:v>
                </c:pt>
                <c:pt idx="33">
                  <c:v>93.41</c:v>
                </c:pt>
                <c:pt idx="34">
                  <c:v>93.38</c:v>
                </c:pt>
                <c:pt idx="35">
                  <c:v>94.66</c:v>
                </c:pt>
                <c:pt idx="36">
                  <c:v>98.64</c:v>
                </c:pt>
                <c:pt idx="37">
                  <c:v>99.73</c:v>
                </c:pt>
                <c:pt idx="38">
                  <c:v>100.62</c:v>
                </c:pt>
                <c:pt idx="39">
                  <c:v>101.52</c:v>
                </c:pt>
                <c:pt idx="40">
                  <c:v>101.6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'NF35.7_WSL_Plots'!$N$4</c:f>
              <c:strCache>
                <c:ptCount val="1"/>
                <c:pt idx="0">
                  <c:v>1099 cfs WSEL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'NFAR35.7_T2'!$D$2:$D$3</c:f>
              <c:numCache>
                <c:ptCount val="2"/>
                <c:pt idx="0">
                  <c:v>3</c:v>
                </c:pt>
                <c:pt idx="1">
                  <c:v>159.2</c:v>
                </c:pt>
              </c:numCache>
            </c:numRef>
          </c:xVal>
          <c:yVal>
            <c:numRef>
              <c:f>'NFAR35.7_T2'!$L$2:$L$3</c:f>
              <c:numCache>
                <c:ptCount val="2"/>
                <c:pt idx="0">
                  <c:v>96.35</c:v>
                </c:pt>
                <c:pt idx="1">
                  <c:v>96.35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'NF35.7_WSL_Plots'!$N$5</c:f>
              <c:strCache>
                <c:ptCount val="1"/>
                <c:pt idx="0">
                  <c:v>743.8 cfs WSEL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'NFAR35.7_T2'!$D$2:$D$3</c:f>
              <c:numCache>
                <c:ptCount val="2"/>
                <c:pt idx="0">
                  <c:v>3</c:v>
                </c:pt>
                <c:pt idx="1">
                  <c:v>159.2</c:v>
                </c:pt>
              </c:numCache>
            </c:numRef>
          </c:xVal>
          <c:yVal>
            <c:numRef>
              <c:f>'NFAR35.7_T2'!$K$2:$K$3</c:f>
              <c:numCache>
                <c:ptCount val="2"/>
                <c:pt idx="0">
                  <c:v>95.41</c:v>
                </c:pt>
                <c:pt idx="1">
                  <c:v>95.41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'NF35.7_WSL_Plots'!$N$6</c:f>
              <c:strCache>
                <c:ptCount val="1"/>
                <c:pt idx="0">
                  <c:v>33.4 cfs WSEL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'NFAR35.7_T2'!$D$2:$D$3</c:f>
              <c:numCache>
                <c:ptCount val="2"/>
                <c:pt idx="0">
                  <c:v>3</c:v>
                </c:pt>
                <c:pt idx="1">
                  <c:v>159.2</c:v>
                </c:pt>
              </c:numCache>
            </c:numRef>
          </c:xVal>
          <c:yVal>
            <c:numRef>
              <c:f>'NFAR35.7_T2'!$F$2:$F$3</c:f>
              <c:numCache>
                <c:ptCount val="2"/>
                <c:pt idx="0">
                  <c:v>91.13</c:v>
                </c:pt>
                <c:pt idx="1">
                  <c:v>91.13</c:v>
                </c:pt>
              </c:numCache>
            </c:numRef>
          </c:yVal>
          <c:smooth val="0"/>
        </c:ser>
        <c:ser>
          <c:idx val="4"/>
          <c:order val="4"/>
          <c:tx>
            <c:v>Highest Modeled Flow 8620 cfs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'NFAR35.7_T2'!$D$2:$D$3</c:f>
              <c:numCache>
                <c:ptCount val="2"/>
                <c:pt idx="0">
                  <c:v>3</c:v>
                </c:pt>
                <c:pt idx="1">
                  <c:v>159.2</c:v>
                </c:pt>
              </c:numCache>
            </c:numRef>
          </c:xVal>
          <c:yVal>
            <c:numRef>
              <c:f>'NFAR35.7_T2'!$AH$2:$AH$3</c:f>
              <c:numCache>
                <c:ptCount val="2"/>
                <c:pt idx="0">
                  <c:v>104.13</c:v>
                </c:pt>
                <c:pt idx="1">
                  <c:v>104.13</c:v>
                </c:pt>
              </c:numCache>
            </c:numRef>
          </c:yVal>
          <c:smooth val="0"/>
        </c:ser>
        <c:axId val="62523057"/>
        <c:axId val="25836602"/>
      </c:scatterChart>
      <c:valAx>
        <c:axId val="62523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836602"/>
        <c:crosses val="autoZero"/>
        <c:crossBetween val="midCat"/>
        <c:dispUnits/>
      </c:valAx>
      <c:valAx>
        <c:axId val="25836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230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2"/>
          <c:y val="0.86625"/>
          <c:w val="0.84975"/>
          <c:h val="0.08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1975"/>
          <c:w val="0.93875"/>
          <c:h val="0.68125"/>
        </c:manualLayout>
      </c:layout>
      <c:scatterChart>
        <c:scatterStyle val="lineMarker"/>
        <c:varyColors val="0"/>
        <c:ser>
          <c:idx val="0"/>
          <c:order val="0"/>
          <c:tx>
            <c:v>Bed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Shirttail_T1!$C$14:$C$34</c:f>
              <c:numCache>
                <c:ptCount val="21"/>
                <c:pt idx="0">
                  <c:v>11.7</c:v>
                </c:pt>
                <c:pt idx="1">
                  <c:v>12.9</c:v>
                </c:pt>
                <c:pt idx="2">
                  <c:v>13.7</c:v>
                </c:pt>
                <c:pt idx="3">
                  <c:v>15.3</c:v>
                </c:pt>
                <c:pt idx="4">
                  <c:v>17.9</c:v>
                </c:pt>
                <c:pt idx="5">
                  <c:v>19.6</c:v>
                </c:pt>
                <c:pt idx="6">
                  <c:v>20.5</c:v>
                </c:pt>
                <c:pt idx="7">
                  <c:v>24.3</c:v>
                </c:pt>
                <c:pt idx="8">
                  <c:v>25</c:v>
                </c:pt>
                <c:pt idx="9">
                  <c:v>27.5</c:v>
                </c:pt>
                <c:pt idx="10">
                  <c:v>28.8</c:v>
                </c:pt>
                <c:pt idx="11">
                  <c:v>34</c:v>
                </c:pt>
                <c:pt idx="12">
                  <c:v>39</c:v>
                </c:pt>
                <c:pt idx="13">
                  <c:v>42.5</c:v>
                </c:pt>
                <c:pt idx="14">
                  <c:v>47.4</c:v>
                </c:pt>
                <c:pt idx="15">
                  <c:v>52.5</c:v>
                </c:pt>
                <c:pt idx="16">
                  <c:v>55.5</c:v>
                </c:pt>
                <c:pt idx="17">
                  <c:v>60.5</c:v>
                </c:pt>
                <c:pt idx="18">
                  <c:v>63.5</c:v>
                </c:pt>
                <c:pt idx="19">
                  <c:v>64.5</c:v>
                </c:pt>
                <c:pt idx="20">
                  <c:v>65.8</c:v>
                </c:pt>
              </c:numCache>
            </c:numRef>
          </c:xVal>
          <c:yVal>
            <c:numRef>
              <c:f>Shirttail_T1!$D$14:$D$34</c:f>
              <c:numCache>
                <c:ptCount val="21"/>
                <c:pt idx="0">
                  <c:v>100.02</c:v>
                </c:pt>
                <c:pt idx="1">
                  <c:v>100.01</c:v>
                </c:pt>
                <c:pt idx="2">
                  <c:v>98.48</c:v>
                </c:pt>
                <c:pt idx="3">
                  <c:v>99.14</c:v>
                </c:pt>
                <c:pt idx="4">
                  <c:v>96.23</c:v>
                </c:pt>
                <c:pt idx="5">
                  <c:v>95.97</c:v>
                </c:pt>
                <c:pt idx="6">
                  <c:v>94.16</c:v>
                </c:pt>
                <c:pt idx="7">
                  <c:v>94.44</c:v>
                </c:pt>
                <c:pt idx="8">
                  <c:v>96.38</c:v>
                </c:pt>
                <c:pt idx="9">
                  <c:v>96.7</c:v>
                </c:pt>
                <c:pt idx="10">
                  <c:v>94.75</c:v>
                </c:pt>
                <c:pt idx="11">
                  <c:v>95.17</c:v>
                </c:pt>
                <c:pt idx="12">
                  <c:v>94.97</c:v>
                </c:pt>
                <c:pt idx="13">
                  <c:v>94.99</c:v>
                </c:pt>
                <c:pt idx="14">
                  <c:v>95.2</c:v>
                </c:pt>
                <c:pt idx="15">
                  <c:v>94.98</c:v>
                </c:pt>
                <c:pt idx="16">
                  <c:v>95.53</c:v>
                </c:pt>
                <c:pt idx="17">
                  <c:v>96.21</c:v>
                </c:pt>
                <c:pt idx="18">
                  <c:v>96.41</c:v>
                </c:pt>
                <c:pt idx="19">
                  <c:v>96.67</c:v>
                </c:pt>
                <c:pt idx="20">
                  <c:v>99.15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Shirttail_WSL_Plots!$N$4</c:f>
              <c:strCache>
                <c:ptCount val="1"/>
                <c:pt idx="0">
                  <c:v>59.6 cfs WSEL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Shirttail_T1!$D$2:$D$3</c:f>
              <c:numCache>
                <c:ptCount val="2"/>
                <c:pt idx="0">
                  <c:v>11.7</c:v>
                </c:pt>
                <c:pt idx="1">
                  <c:v>65.8</c:v>
                </c:pt>
              </c:numCache>
            </c:numRef>
          </c:xVal>
          <c:yVal>
            <c:numRef>
              <c:f>Shirttail_T1!$M$2:$M$3</c:f>
              <c:numCache>
                <c:ptCount val="2"/>
                <c:pt idx="0">
                  <c:v>97.109</c:v>
                </c:pt>
                <c:pt idx="1">
                  <c:v>97.109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Shirttail_WSL_Plots!$N$5</c:f>
              <c:strCache>
                <c:ptCount val="1"/>
                <c:pt idx="0">
                  <c:v>29.5 cfs WSEL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Shirttail_T1!$D$2:$D$3</c:f>
              <c:numCache>
                <c:ptCount val="2"/>
                <c:pt idx="0">
                  <c:v>11.7</c:v>
                </c:pt>
                <c:pt idx="1">
                  <c:v>65.8</c:v>
                </c:pt>
              </c:numCache>
            </c:numRef>
          </c:xVal>
          <c:yVal>
            <c:numRef>
              <c:f>Shirttail_T1!$J$2:$J$3</c:f>
              <c:numCache>
                <c:ptCount val="2"/>
                <c:pt idx="0">
                  <c:v>96.939</c:v>
                </c:pt>
                <c:pt idx="1">
                  <c:v>96.939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Shirttail_WSL_Plots!$N$6</c:f>
              <c:strCache>
                <c:ptCount val="1"/>
                <c:pt idx="0">
                  <c:v>0.8 cfs WSEL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Shirttail_T1!$D$2:$D$3</c:f>
              <c:numCache>
                <c:ptCount val="2"/>
                <c:pt idx="0">
                  <c:v>11.7</c:v>
                </c:pt>
                <c:pt idx="1">
                  <c:v>65.8</c:v>
                </c:pt>
              </c:numCache>
            </c:numRef>
          </c:xVal>
          <c:yVal>
            <c:numRef>
              <c:f>Shirttail_T1!$F$2:$F$3</c:f>
              <c:numCache>
                <c:ptCount val="2"/>
                <c:pt idx="0">
                  <c:v>96.198</c:v>
                </c:pt>
                <c:pt idx="1">
                  <c:v>96.198</c:v>
                </c:pt>
              </c:numCache>
            </c:numRef>
          </c:yVal>
          <c:smooth val="0"/>
        </c:ser>
        <c:axId val="31202827"/>
        <c:axId val="12389988"/>
      </c:scatterChart>
      <c:valAx>
        <c:axId val="31202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389988"/>
        <c:crosses val="autoZero"/>
        <c:crossBetween val="midCat"/>
        <c:dispUnits/>
      </c:valAx>
      <c:valAx>
        <c:axId val="12389988"/>
        <c:scaling>
          <c:orientation val="minMax"/>
          <c:min val="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12028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5"/>
          <c:y val="0.872"/>
          <c:w val="0.975"/>
          <c:h val="0.1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38100</xdr:rowOff>
    </xdr:from>
    <xdr:to>
      <xdr:col>11</xdr:col>
      <xdr:colOff>419100</xdr:colOff>
      <xdr:row>29</xdr:row>
      <xdr:rowOff>95250</xdr:rowOff>
    </xdr:to>
    <xdr:graphicFrame>
      <xdr:nvGraphicFramePr>
        <xdr:cNvPr id="1" name="Chart 4"/>
        <xdr:cNvGraphicFramePr/>
      </xdr:nvGraphicFramePr>
      <xdr:xfrm>
        <a:off x="142875" y="209550"/>
        <a:ext cx="69818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30</xdr:row>
      <xdr:rowOff>0</xdr:rowOff>
    </xdr:from>
    <xdr:to>
      <xdr:col>11</xdr:col>
      <xdr:colOff>409575</xdr:colOff>
      <xdr:row>58</xdr:row>
      <xdr:rowOff>57150</xdr:rowOff>
    </xdr:to>
    <xdr:graphicFrame>
      <xdr:nvGraphicFramePr>
        <xdr:cNvPr id="2" name="Chart 8"/>
        <xdr:cNvGraphicFramePr/>
      </xdr:nvGraphicFramePr>
      <xdr:xfrm>
        <a:off x="123825" y="4867275"/>
        <a:ext cx="699135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33</xdr:row>
      <xdr:rowOff>0</xdr:rowOff>
    </xdr:from>
    <xdr:to>
      <xdr:col>23</xdr:col>
      <xdr:colOff>476250</xdr:colOff>
      <xdr:row>61</xdr:row>
      <xdr:rowOff>76200</xdr:rowOff>
    </xdr:to>
    <xdr:graphicFrame>
      <xdr:nvGraphicFramePr>
        <xdr:cNvPr id="3" name="Chart 26"/>
        <xdr:cNvGraphicFramePr/>
      </xdr:nvGraphicFramePr>
      <xdr:xfrm>
        <a:off x="7924800" y="5362575"/>
        <a:ext cx="7258050" cy="4610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38100</xdr:rowOff>
    </xdr:from>
    <xdr:to>
      <xdr:col>11</xdr:col>
      <xdr:colOff>419100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142875" y="209550"/>
        <a:ext cx="69818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33</xdr:row>
      <xdr:rowOff>0</xdr:rowOff>
    </xdr:from>
    <xdr:to>
      <xdr:col>21</xdr:col>
      <xdr:colOff>476250</xdr:colOff>
      <xdr:row>61</xdr:row>
      <xdr:rowOff>76200</xdr:rowOff>
    </xdr:to>
    <xdr:graphicFrame>
      <xdr:nvGraphicFramePr>
        <xdr:cNvPr id="2" name="Chart 2"/>
        <xdr:cNvGraphicFramePr/>
      </xdr:nvGraphicFramePr>
      <xdr:xfrm>
        <a:off x="7924800" y="5362575"/>
        <a:ext cx="6381750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219075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609600" y="161925"/>
        <a:ext cx="69246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12</xdr:col>
      <xdr:colOff>228600</xdr:colOff>
      <xdr:row>60</xdr:row>
      <xdr:rowOff>85725</xdr:rowOff>
    </xdr:to>
    <xdr:graphicFrame>
      <xdr:nvGraphicFramePr>
        <xdr:cNvPr id="2" name="Chart 2"/>
        <xdr:cNvGraphicFramePr/>
      </xdr:nvGraphicFramePr>
      <xdr:xfrm>
        <a:off x="609600" y="5019675"/>
        <a:ext cx="69342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219075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609600" y="161925"/>
        <a:ext cx="69246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AB104"/>
  <sheetViews>
    <sheetView tabSelected="1" zoomScale="85" zoomScaleNormal="85" workbookViewId="0" topLeftCell="A1">
      <selection activeCell="I10" sqref="I10"/>
    </sheetView>
  </sheetViews>
  <sheetFormatPr defaultColWidth="9.140625" defaultRowHeight="12.75"/>
  <cols>
    <col min="7" max="7" width="26.7109375" style="0" customWidth="1"/>
    <col min="11" max="11" width="10.8515625" style="0" customWidth="1"/>
    <col min="12" max="12" width="18.00390625" style="0" bestFit="1" customWidth="1"/>
    <col min="13" max="13" width="12.140625" style="0" customWidth="1"/>
  </cols>
  <sheetData>
    <row r="1" ht="13.5" thickBot="1"/>
    <row r="2" spans="2:28" ht="14.25" thickBot="1" thickTop="1">
      <c r="B2" s="126" t="s">
        <v>20</v>
      </c>
      <c r="C2" s="127"/>
      <c r="D2" s="127"/>
      <c r="E2" s="127"/>
      <c r="F2" s="127"/>
      <c r="G2" s="128"/>
      <c r="I2" s="129" t="s">
        <v>21</v>
      </c>
      <c r="J2" s="130"/>
      <c r="K2" s="130"/>
      <c r="L2" s="130"/>
      <c r="M2" s="130"/>
      <c r="N2" s="131"/>
      <c r="P2" s="126" t="s">
        <v>22</v>
      </c>
      <c r="Q2" s="127"/>
      <c r="R2" s="127"/>
      <c r="S2" s="127"/>
      <c r="T2" s="127"/>
      <c r="U2" s="128"/>
      <c r="W2" s="126" t="s">
        <v>23</v>
      </c>
      <c r="X2" s="127"/>
      <c r="Y2" s="127"/>
      <c r="Z2" s="127"/>
      <c r="AA2" s="127"/>
      <c r="AB2" s="128"/>
    </row>
    <row r="3" spans="2:28" ht="13.5" thickTop="1">
      <c r="B3" s="114" t="s">
        <v>102</v>
      </c>
      <c r="C3" s="29"/>
      <c r="D3" s="29"/>
      <c r="E3" s="29"/>
      <c r="F3" s="29"/>
      <c r="G3" s="113"/>
      <c r="I3" s="116" t="s">
        <v>102</v>
      </c>
      <c r="J3" s="45"/>
      <c r="K3" s="45"/>
      <c r="L3" s="45"/>
      <c r="M3" s="45"/>
      <c r="N3" s="46"/>
      <c r="P3" s="7"/>
      <c r="Q3" s="1"/>
      <c r="R3" s="1"/>
      <c r="S3" s="1"/>
      <c r="T3" s="1"/>
      <c r="U3" s="2"/>
      <c r="W3" s="7"/>
      <c r="X3" s="1"/>
      <c r="Y3" s="1"/>
      <c r="Z3" s="1"/>
      <c r="AA3" s="1"/>
      <c r="AB3" s="2"/>
    </row>
    <row r="4" spans="2:28" ht="12.75">
      <c r="B4" s="7" t="s">
        <v>38</v>
      </c>
      <c r="C4" s="1"/>
      <c r="D4" s="1"/>
      <c r="E4" s="1"/>
      <c r="F4" s="1"/>
      <c r="G4" s="2"/>
      <c r="I4" s="9"/>
      <c r="J4" s="1" t="s">
        <v>28</v>
      </c>
      <c r="K4" s="1" t="s">
        <v>29</v>
      </c>
      <c r="L4" s="1" t="s">
        <v>30</v>
      </c>
      <c r="M4" s="1" t="s">
        <v>45</v>
      </c>
      <c r="N4" s="10"/>
      <c r="P4" s="7"/>
      <c r="Q4" s="1"/>
      <c r="R4" s="1"/>
      <c r="S4" s="1"/>
      <c r="T4" s="1"/>
      <c r="U4" s="2"/>
      <c r="W4" s="7"/>
      <c r="X4" s="1"/>
      <c r="Y4" s="1"/>
      <c r="Z4" s="1"/>
      <c r="AA4" s="1"/>
      <c r="AB4" s="2"/>
    </row>
    <row r="5" spans="2:28" ht="12.75">
      <c r="B5" s="44" t="s">
        <v>39</v>
      </c>
      <c r="C5" s="27"/>
      <c r="D5" s="27"/>
      <c r="E5" s="1"/>
      <c r="F5" s="1"/>
      <c r="G5" s="2"/>
      <c r="I5" s="9" t="s">
        <v>16</v>
      </c>
      <c r="J5" s="1" t="s">
        <v>32</v>
      </c>
      <c r="K5" s="1" t="s">
        <v>32</v>
      </c>
      <c r="L5" s="12" t="s">
        <v>32</v>
      </c>
      <c r="M5" s="12" t="s">
        <v>34</v>
      </c>
      <c r="N5" s="10"/>
      <c r="P5" s="7"/>
      <c r="Q5" s="1"/>
      <c r="R5" s="1"/>
      <c r="S5" s="1"/>
      <c r="T5" s="1"/>
      <c r="U5" s="2"/>
      <c r="W5" s="7"/>
      <c r="X5" s="1"/>
      <c r="Y5" s="1"/>
      <c r="Z5" s="1"/>
      <c r="AA5" s="1"/>
      <c r="AB5" s="2"/>
    </row>
    <row r="6" spans="2:28" ht="12.75">
      <c r="B6" s="44" t="s">
        <v>40</v>
      </c>
      <c r="C6" s="1"/>
      <c r="D6" s="1"/>
      <c r="E6" s="1"/>
      <c r="F6" s="1"/>
      <c r="G6" s="2"/>
      <c r="I6" s="9" t="s">
        <v>17</v>
      </c>
      <c r="J6" s="1" t="s">
        <v>32</v>
      </c>
      <c r="K6" s="1" t="s">
        <v>32</v>
      </c>
      <c r="L6" s="12" t="s">
        <v>42</v>
      </c>
      <c r="M6" s="12" t="s">
        <v>15</v>
      </c>
      <c r="N6" s="10"/>
      <c r="P6" s="7"/>
      <c r="Q6" s="1"/>
      <c r="R6" s="1"/>
      <c r="S6" s="1"/>
      <c r="T6" s="1"/>
      <c r="U6" s="2"/>
      <c r="W6" s="7"/>
      <c r="X6" s="1"/>
      <c r="Y6" s="1"/>
      <c r="Z6" s="1"/>
      <c r="AA6" s="1"/>
      <c r="AB6" s="2"/>
    </row>
    <row r="7" spans="2:28" ht="12.75" customHeight="1">
      <c r="B7" s="44" t="s">
        <v>41</v>
      </c>
      <c r="C7" s="139"/>
      <c r="D7" s="139"/>
      <c r="E7" s="139"/>
      <c r="F7" s="139"/>
      <c r="G7" s="140"/>
      <c r="I7" s="9"/>
      <c r="J7" s="1"/>
      <c r="K7" s="1"/>
      <c r="L7" s="1"/>
      <c r="M7" s="1"/>
      <c r="N7" s="10"/>
      <c r="P7" s="7"/>
      <c r="Q7" s="1"/>
      <c r="R7" s="1"/>
      <c r="S7" s="1"/>
      <c r="T7" s="1"/>
      <c r="U7" s="2"/>
      <c r="W7" s="7"/>
      <c r="X7" s="1"/>
      <c r="Y7" s="1"/>
      <c r="Z7" s="1"/>
      <c r="AA7" s="1"/>
      <c r="AB7" s="2"/>
    </row>
    <row r="8" spans="2:28" ht="12.75">
      <c r="B8" s="138"/>
      <c r="C8" s="118"/>
      <c r="D8" s="118"/>
      <c r="E8" s="118"/>
      <c r="F8" s="118"/>
      <c r="G8" s="119"/>
      <c r="I8" s="9" t="s">
        <v>37</v>
      </c>
      <c r="J8" s="1"/>
      <c r="K8" s="1"/>
      <c r="L8" s="1"/>
      <c r="M8" s="1"/>
      <c r="N8" s="10"/>
      <c r="P8" s="7"/>
      <c r="Q8" s="1"/>
      <c r="R8" s="1"/>
      <c r="S8" s="1"/>
      <c r="T8" s="1"/>
      <c r="U8" s="2"/>
      <c r="W8" s="7"/>
      <c r="X8" s="1"/>
      <c r="Y8" s="1"/>
      <c r="Z8" s="1"/>
      <c r="AA8" s="1"/>
      <c r="AB8" s="2"/>
    </row>
    <row r="9" spans="2:28" ht="12.75">
      <c r="B9" s="7"/>
      <c r="C9" s="1"/>
      <c r="D9" s="1"/>
      <c r="E9" s="1"/>
      <c r="F9" s="1"/>
      <c r="G9" s="2"/>
      <c r="I9" s="9" t="s">
        <v>103</v>
      </c>
      <c r="J9" s="1"/>
      <c r="K9" s="1"/>
      <c r="L9" s="1"/>
      <c r="M9" s="1"/>
      <c r="N9" s="10"/>
      <c r="P9" s="7"/>
      <c r="Q9" s="1"/>
      <c r="R9" s="1"/>
      <c r="S9" s="1"/>
      <c r="T9" s="1"/>
      <c r="U9" s="2"/>
      <c r="W9" s="7"/>
      <c r="X9" s="1"/>
      <c r="Y9" s="1"/>
      <c r="Z9" s="1"/>
      <c r="AA9" s="1"/>
      <c r="AB9" s="2"/>
    </row>
    <row r="10" spans="2:28" ht="12.75">
      <c r="B10" s="7"/>
      <c r="C10" s="1"/>
      <c r="D10" s="1"/>
      <c r="E10" s="1"/>
      <c r="F10" s="1"/>
      <c r="G10" s="2"/>
      <c r="I10" s="38"/>
      <c r="J10" s="35"/>
      <c r="K10" s="35"/>
      <c r="L10" s="35"/>
      <c r="M10" s="35"/>
      <c r="N10" s="39"/>
      <c r="P10" s="7"/>
      <c r="Q10" s="1"/>
      <c r="R10" s="1"/>
      <c r="S10" s="1"/>
      <c r="T10" s="1"/>
      <c r="U10" s="2"/>
      <c r="W10" s="7"/>
      <c r="X10" s="1"/>
      <c r="Y10" s="1"/>
      <c r="Z10" s="1"/>
      <c r="AA10" s="1"/>
      <c r="AB10" s="2"/>
    </row>
    <row r="11" spans="2:28" ht="12.75">
      <c r="B11" s="115" t="s">
        <v>97</v>
      </c>
      <c r="C11" s="1"/>
      <c r="D11" s="1"/>
      <c r="E11" s="1"/>
      <c r="F11" s="1"/>
      <c r="G11" s="2"/>
      <c r="I11" s="117" t="s">
        <v>97</v>
      </c>
      <c r="J11" s="1"/>
      <c r="K11" s="1"/>
      <c r="L11" s="1"/>
      <c r="M11" s="1"/>
      <c r="N11" s="10"/>
      <c r="P11" s="7"/>
      <c r="Q11" s="1"/>
      <c r="R11" s="1"/>
      <c r="S11" s="1"/>
      <c r="T11" s="1"/>
      <c r="U11" s="2"/>
      <c r="W11" s="7"/>
      <c r="X11" s="1"/>
      <c r="Y11" s="1"/>
      <c r="Z11" s="1"/>
      <c r="AA11" s="1"/>
      <c r="AB11" s="2"/>
    </row>
    <row r="12" spans="2:28" ht="12.75">
      <c r="B12" s="7" t="s">
        <v>99</v>
      </c>
      <c r="C12" s="1"/>
      <c r="D12" s="1"/>
      <c r="E12" s="1"/>
      <c r="F12" s="1"/>
      <c r="G12" s="2"/>
      <c r="I12" s="9"/>
      <c r="J12" s="1" t="s">
        <v>28</v>
      </c>
      <c r="K12" s="1" t="s">
        <v>29</v>
      </c>
      <c r="L12" s="1" t="s">
        <v>30</v>
      </c>
      <c r="M12" s="1" t="s">
        <v>45</v>
      </c>
      <c r="N12" s="10"/>
      <c r="P12" s="7"/>
      <c r="Q12" s="1"/>
      <c r="R12" s="1"/>
      <c r="S12" s="1"/>
      <c r="T12" s="1"/>
      <c r="U12" s="2"/>
      <c r="W12" s="7"/>
      <c r="X12" s="1"/>
      <c r="Y12" s="1"/>
      <c r="Z12" s="1"/>
      <c r="AA12" s="1"/>
      <c r="AB12" s="2"/>
    </row>
    <row r="13" spans="2:28" ht="12.75">
      <c r="B13" s="7" t="s">
        <v>98</v>
      </c>
      <c r="C13" s="1"/>
      <c r="D13" s="1"/>
      <c r="E13" s="1"/>
      <c r="F13" s="1"/>
      <c r="G13" s="2"/>
      <c r="I13" s="9" t="s">
        <v>16</v>
      </c>
      <c r="J13" s="1" t="s">
        <v>32</v>
      </c>
      <c r="K13" s="1" t="s">
        <v>32</v>
      </c>
      <c r="L13" s="12" t="s">
        <v>32</v>
      </c>
      <c r="M13" s="12" t="s">
        <v>34</v>
      </c>
      <c r="N13" s="10"/>
      <c r="P13" s="7"/>
      <c r="Q13" s="1"/>
      <c r="R13" s="1"/>
      <c r="S13" s="1"/>
      <c r="T13" s="1"/>
      <c r="U13" s="2"/>
      <c r="W13" s="7"/>
      <c r="X13" s="1"/>
      <c r="Y13" s="1"/>
      <c r="Z13" s="1"/>
      <c r="AA13" s="1"/>
      <c r="AB13" s="2"/>
    </row>
    <row r="14" spans="2:28" ht="12.75">
      <c r="B14" s="7"/>
      <c r="C14" s="1"/>
      <c r="D14" s="1"/>
      <c r="E14" s="1"/>
      <c r="F14" s="1"/>
      <c r="G14" s="2"/>
      <c r="I14" s="9"/>
      <c r="J14" s="1"/>
      <c r="K14" s="1"/>
      <c r="L14" s="1"/>
      <c r="M14" s="1"/>
      <c r="N14" s="10"/>
      <c r="P14" s="7"/>
      <c r="Q14" s="1"/>
      <c r="R14" s="1"/>
      <c r="S14" s="1"/>
      <c r="T14" s="1"/>
      <c r="U14" s="2"/>
      <c r="W14" s="7"/>
      <c r="X14" s="1"/>
      <c r="Y14" s="1"/>
      <c r="Z14" s="1"/>
      <c r="AA14" s="1"/>
      <c r="AB14" s="2"/>
    </row>
    <row r="15" spans="2:28" ht="12.75">
      <c r="B15" s="7"/>
      <c r="C15" s="1"/>
      <c r="D15" s="1"/>
      <c r="E15" s="1"/>
      <c r="F15" s="1"/>
      <c r="G15" s="2"/>
      <c r="I15" s="9"/>
      <c r="J15" s="1"/>
      <c r="K15" s="12"/>
      <c r="L15" s="42"/>
      <c r="M15" s="1"/>
      <c r="N15" s="10"/>
      <c r="P15" s="7"/>
      <c r="Q15" s="1"/>
      <c r="R15" s="1"/>
      <c r="S15" s="1"/>
      <c r="T15" s="1"/>
      <c r="U15" s="2"/>
      <c r="W15" s="7"/>
      <c r="X15" s="1"/>
      <c r="Y15" s="1"/>
      <c r="Z15" s="1"/>
      <c r="AA15" s="1"/>
      <c r="AB15" s="2"/>
    </row>
    <row r="16" spans="2:28" ht="12.75">
      <c r="B16" s="7"/>
      <c r="C16" s="1"/>
      <c r="D16" s="1"/>
      <c r="E16" s="1"/>
      <c r="F16" s="1"/>
      <c r="G16" s="2"/>
      <c r="I16" s="9"/>
      <c r="J16" s="1"/>
      <c r="K16" s="12"/>
      <c r="L16" s="42"/>
      <c r="M16" s="1"/>
      <c r="N16" s="10"/>
      <c r="P16" s="7"/>
      <c r="Q16" s="1"/>
      <c r="R16" s="1"/>
      <c r="S16" s="1"/>
      <c r="T16" s="1"/>
      <c r="U16" s="2"/>
      <c r="W16" s="7"/>
      <c r="X16" s="1"/>
      <c r="Y16" s="1"/>
      <c r="Z16" s="1"/>
      <c r="AA16" s="1"/>
      <c r="AB16" s="2"/>
    </row>
    <row r="17" spans="2:28" ht="12.75">
      <c r="B17" s="7"/>
      <c r="C17" s="1"/>
      <c r="D17" s="1"/>
      <c r="E17" s="1"/>
      <c r="F17" s="1"/>
      <c r="G17" s="2"/>
      <c r="I17" s="13"/>
      <c r="J17" s="12"/>
      <c r="K17" s="12"/>
      <c r="L17" s="42"/>
      <c r="M17" s="12"/>
      <c r="N17" s="14"/>
      <c r="P17" s="7"/>
      <c r="Q17" s="1"/>
      <c r="R17" s="1"/>
      <c r="S17" s="1"/>
      <c r="T17" s="1"/>
      <c r="U17" s="2"/>
      <c r="W17" s="7"/>
      <c r="X17" s="1"/>
      <c r="Y17" s="1"/>
      <c r="Z17" s="1"/>
      <c r="AA17" s="1"/>
      <c r="AB17" s="2"/>
    </row>
    <row r="18" spans="2:28" ht="12.75">
      <c r="B18" s="7"/>
      <c r="C18" s="1"/>
      <c r="D18" s="1"/>
      <c r="E18" s="1"/>
      <c r="F18" s="1"/>
      <c r="G18" s="2"/>
      <c r="I18" s="13"/>
      <c r="J18" s="12"/>
      <c r="K18" s="12"/>
      <c r="L18" s="42"/>
      <c r="M18" s="12"/>
      <c r="N18" s="14"/>
      <c r="P18" s="7"/>
      <c r="Q18" s="1"/>
      <c r="R18" s="1"/>
      <c r="S18" s="1"/>
      <c r="T18" s="1"/>
      <c r="U18" s="2"/>
      <c r="W18" s="7"/>
      <c r="X18" s="1"/>
      <c r="Y18" s="1"/>
      <c r="Z18" s="1"/>
      <c r="AA18" s="1"/>
      <c r="AB18" s="2"/>
    </row>
    <row r="19" spans="2:28" ht="12.75">
      <c r="B19" s="7"/>
      <c r="C19" s="1"/>
      <c r="D19" s="1"/>
      <c r="E19" s="1"/>
      <c r="F19" s="1"/>
      <c r="G19" s="2"/>
      <c r="I19" s="9"/>
      <c r="J19" s="1"/>
      <c r="K19" s="1"/>
      <c r="L19" s="1"/>
      <c r="M19" s="1"/>
      <c r="N19" s="10"/>
      <c r="P19" s="7"/>
      <c r="Q19" s="1"/>
      <c r="R19" s="1"/>
      <c r="S19" s="1"/>
      <c r="T19" s="1"/>
      <c r="U19" s="2"/>
      <c r="W19" s="7"/>
      <c r="X19" s="1"/>
      <c r="Y19" s="1"/>
      <c r="Z19" s="1"/>
      <c r="AA19" s="1"/>
      <c r="AB19" s="2"/>
    </row>
    <row r="20" spans="2:28" ht="12.75">
      <c r="B20" s="7"/>
      <c r="C20" s="1"/>
      <c r="D20" s="1"/>
      <c r="E20" s="1"/>
      <c r="F20" s="1"/>
      <c r="G20" s="2"/>
      <c r="I20" s="9"/>
      <c r="J20" s="1"/>
      <c r="K20" s="1"/>
      <c r="L20" s="1"/>
      <c r="M20" s="1"/>
      <c r="N20" s="10"/>
      <c r="P20" s="7"/>
      <c r="Q20" s="1"/>
      <c r="R20" s="1"/>
      <c r="S20" s="1"/>
      <c r="T20" s="1"/>
      <c r="U20" s="2"/>
      <c r="W20" s="7"/>
      <c r="X20" s="1"/>
      <c r="Y20" s="1"/>
      <c r="Z20" s="1"/>
      <c r="AA20" s="1"/>
      <c r="AB20" s="2"/>
    </row>
    <row r="21" spans="2:28" ht="12.75">
      <c r="B21" s="7"/>
      <c r="C21" s="1"/>
      <c r="D21" s="1"/>
      <c r="E21" s="1"/>
      <c r="F21" s="1"/>
      <c r="G21" s="2"/>
      <c r="I21" s="9"/>
      <c r="J21" s="1"/>
      <c r="K21" s="1"/>
      <c r="L21" s="1"/>
      <c r="M21" s="1"/>
      <c r="N21" s="10"/>
      <c r="P21" s="7"/>
      <c r="Q21" s="1"/>
      <c r="R21" s="1"/>
      <c r="S21" s="1"/>
      <c r="T21" s="1"/>
      <c r="U21" s="2"/>
      <c r="W21" s="7"/>
      <c r="X21" s="1"/>
      <c r="Y21" s="1"/>
      <c r="Z21" s="1"/>
      <c r="AA21" s="1"/>
      <c r="AB21" s="2"/>
    </row>
    <row r="22" spans="2:28" ht="12.75">
      <c r="B22" s="7"/>
      <c r="C22" s="1"/>
      <c r="D22" s="1"/>
      <c r="E22" s="1"/>
      <c r="F22" s="1"/>
      <c r="G22" s="2"/>
      <c r="I22" s="9"/>
      <c r="J22" s="1"/>
      <c r="K22" s="1"/>
      <c r="L22" s="1"/>
      <c r="M22" s="1"/>
      <c r="N22" s="10"/>
      <c r="P22" s="7"/>
      <c r="Q22" s="1"/>
      <c r="R22" s="1"/>
      <c r="S22" s="1"/>
      <c r="T22" s="1"/>
      <c r="U22" s="2"/>
      <c r="W22" s="7"/>
      <c r="X22" s="1"/>
      <c r="Y22" s="1"/>
      <c r="Z22" s="1"/>
      <c r="AA22" s="1"/>
      <c r="AB22" s="2"/>
    </row>
    <row r="23" spans="2:28" ht="12.75">
      <c r="B23" s="7"/>
      <c r="C23" s="1"/>
      <c r="D23" s="1"/>
      <c r="E23" s="1"/>
      <c r="F23" s="1"/>
      <c r="G23" s="2"/>
      <c r="I23" s="9"/>
      <c r="J23" s="1"/>
      <c r="K23" s="1"/>
      <c r="L23" s="1"/>
      <c r="M23" s="1"/>
      <c r="N23" s="10"/>
      <c r="P23" s="7"/>
      <c r="Q23" s="1"/>
      <c r="R23" s="1"/>
      <c r="S23" s="1"/>
      <c r="T23" s="1"/>
      <c r="U23" s="2"/>
      <c r="W23" s="7"/>
      <c r="X23" s="1"/>
      <c r="Y23" s="1"/>
      <c r="Z23" s="1"/>
      <c r="AA23" s="1"/>
      <c r="AB23" s="2"/>
    </row>
    <row r="24" spans="2:28" ht="12.75">
      <c r="B24" s="7"/>
      <c r="C24" s="1"/>
      <c r="D24" s="1"/>
      <c r="E24" s="1"/>
      <c r="F24" s="1"/>
      <c r="G24" s="2"/>
      <c r="I24" s="9"/>
      <c r="J24" s="1"/>
      <c r="K24" s="1"/>
      <c r="L24" s="1"/>
      <c r="M24" s="1"/>
      <c r="N24" s="10"/>
      <c r="P24" s="7"/>
      <c r="Q24" s="1"/>
      <c r="R24" s="1"/>
      <c r="S24" s="1"/>
      <c r="T24" s="1"/>
      <c r="U24" s="2"/>
      <c r="W24" s="7"/>
      <c r="X24" s="1"/>
      <c r="Y24" s="1"/>
      <c r="Z24" s="1"/>
      <c r="AA24" s="1"/>
      <c r="AB24" s="2"/>
    </row>
    <row r="25" spans="2:28" ht="12.75">
      <c r="B25" s="7"/>
      <c r="C25" s="1"/>
      <c r="D25" s="1"/>
      <c r="E25" s="1"/>
      <c r="F25" s="1"/>
      <c r="G25" s="2"/>
      <c r="I25" s="9"/>
      <c r="J25" s="1"/>
      <c r="K25" s="1"/>
      <c r="L25" s="1"/>
      <c r="M25" s="1"/>
      <c r="N25" s="10"/>
      <c r="P25" s="7"/>
      <c r="Q25" s="1"/>
      <c r="R25" s="1"/>
      <c r="S25" s="1"/>
      <c r="T25" s="1"/>
      <c r="U25" s="2"/>
      <c r="W25" s="7"/>
      <c r="X25" s="1"/>
      <c r="Y25" s="1"/>
      <c r="Z25" s="1"/>
      <c r="AA25" s="1"/>
      <c r="AB25" s="2"/>
    </row>
    <row r="26" spans="2:28" ht="12.75">
      <c r="B26" s="7"/>
      <c r="C26" s="1"/>
      <c r="D26" s="1"/>
      <c r="E26" s="1"/>
      <c r="F26" s="1"/>
      <c r="G26" s="2"/>
      <c r="I26" s="9"/>
      <c r="J26" s="1"/>
      <c r="K26" s="1"/>
      <c r="L26" s="1"/>
      <c r="M26" s="1"/>
      <c r="N26" s="10"/>
      <c r="P26" s="7"/>
      <c r="Q26" s="1"/>
      <c r="R26" s="1"/>
      <c r="S26" s="1"/>
      <c r="T26" s="1"/>
      <c r="U26" s="2"/>
      <c r="W26" s="7"/>
      <c r="X26" s="1"/>
      <c r="Y26" s="1"/>
      <c r="Z26" s="1"/>
      <c r="AA26" s="1"/>
      <c r="AB26" s="2"/>
    </row>
    <row r="27" spans="2:28" ht="12.75">
      <c r="B27" s="7"/>
      <c r="C27" s="1"/>
      <c r="D27" s="1"/>
      <c r="E27" s="1"/>
      <c r="F27" s="1"/>
      <c r="G27" s="2"/>
      <c r="I27" s="9"/>
      <c r="J27" s="1"/>
      <c r="K27" s="1"/>
      <c r="L27" s="1"/>
      <c r="M27" s="1"/>
      <c r="N27" s="10"/>
      <c r="P27" s="7"/>
      <c r="Q27" s="1"/>
      <c r="R27" s="1"/>
      <c r="S27" s="1"/>
      <c r="T27" s="1"/>
      <c r="U27" s="2"/>
      <c r="W27" s="7"/>
      <c r="X27" s="1"/>
      <c r="Y27" s="1"/>
      <c r="Z27" s="1"/>
      <c r="AA27" s="1"/>
      <c r="AB27" s="2"/>
    </row>
    <row r="28" spans="2:28" ht="12.75">
      <c r="B28" s="7"/>
      <c r="C28" s="1"/>
      <c r="D28" s="1"/>
      <c r="E28" s="1"/>
      <c r="F28" s="1"/>
      <c r="G28" s="2"/>
      <c r="I28" s="9"/>
      <c r="J28" s="1"/>
      <c r="K28" s="1"/>
      <c r="L28" s="1"/>
      <c r="M28" s="1"/>
      <c r="N28" s="10"/>
      <c r="P28" s="7"/>
      <c r="Q28" s="1"/>
      <c r="R28" s="1"/>
      <c r="S28" s="1"/>
      <c r="T28" s="1"/>
      <c r="U28" s="2"/>
      <c r="W28" s="7"/>
      <c r="X28" s="1"/>
      <c r="Y28" s="1"/>
      <c r="Z28" s="1"/>
      <c r="AA28" s="1"/>
      <c r="AB28" s="2"/>
    </row>
    <row r="29" spans="2:28" ht="12.75">
      <c r="B29" s="7"/>
      <c r="C29" s="1"/>
      <c r="D29" s="1"/>
      <c r="E29" s="1"/>
      <c r="F29" s="1"/>
      <c r="G29" s="2"/>
      <c r="I29" s="9"/>
      <c r="J29" s="1"/>
      <c r="K29" s="1"/>
      <c r="L29" s="1"/>
      <c r="M29" s="1"/>
      <c r="N29" s="10"/>
      <c r="P29" s="7"/>
      <c r="Q29" s="1"/>
      <c r="R29" s="1"/>
      <c r="S29" s="1"/>
      <c r="T29" s="1"/>
      <c r="U29" s="2"/>
      <c r="W29" s="7"/>
      <c r="X29" s="1"/>
      <c r="Y29" s="1"/>
      <c r="Z29" s="1"/>
      <c r="AA29" s="1"/>
      <c r="AB29" s="2"/>
    </row>
    <row r="30" spans="2:28" ht="12.75">
      <c r="B30" s="7"/>
      <c r="C30" s="1"/>
      <c r="D30" s="1"/>
      <c r="E30" s="1"/>
      <c r="F30" s="1"/>
      <c r="G30" s="2"/>
      <c r="I30" s="9"/>
      <c r="J30" s="1"/>
      <c r="K30" s="1"/>
      <c r="L30" s="1"/>
      <c r="M30" s="1"/>
      <c r="N30" s="10"/>
      <c r="P30" s="7"/>
      <c r="Q30" s="1"/>
      <c r="R30" s="1"/>
      <c r="S30" s="1"/>
      <c r="T30" s="1"/>
      <c r="U30" s="2"/>
      <c r="W30" s="7"/>
      <c r="X30" s="1"/>
      <c r="Y30" s="1"/>
      <c r="Z30" s="1"/>
      <c r="AA30" s="1"/>
      <c r="AB30" s="2"/>
    </row>
    <row r="31" spans="2:28" ht="12.75">
      <c r="B31" s="7"/>
      <c r="C31" s="1"/>
      <c r="D31" s="1"/>
      <c r="E31" s="1"/>
      <c r="F31" s="1"/>
      <c r="G31" s="2"/>
      <c r="I31" s="9"/>
      <c r="J31" s="1"/>
      <c r="K31" s="1"/>
      <c r="L31" s="1"/>
      <c r="M31" s="1"/>
      <c r="N31" s="10"/>
      <c r="P31" s="7"/>
      <c r="Q31" s="1"/>
      <c r="R31" s="1"/>
      <c r="S31" s="1"/>
      <c r="T31" s="1"/>
      <c r="U31" s="2"/>
      <c r="W31" s="7"/>
      <c r="X31" s="1"/>
      <c r="Y31" s="1"/>
      <c r="Z31" s="1"/>
      <c r="AA31" s="1"/>
      <c r="AB31" s="2"/>
    </row>
    <row r="32" spans="2:28" ht="12.75">
      <c r="B32" s="7"/>
      <c r="C32" s="1"/>
      <c r="D32" s="1"/>
      <c r="E32" s="1"/>
      <c r="F32" s="1"/>
      <c r="G32" s="2"/>
      <c r="I32" s="9"/>
      <c r="J32" s="1"/>
      <c r="K32" s="1"/>
      <c r="L32" s="1"/>
      <c r="M32" s="1"/>
      <c r="N32" s="10"/>
      <c r="P32" s="7"/>
      <c r="Q32" s="1"/>
      <c r="R32" s="1"/>
      <c r="S32" s="1"/>
      <c r="T32" s="1"/>
      <c r="U32" s="2"/>
      <c r="W32" s="7"/>
      <c r="X32" s="1"/>
      <c r="Y32" s="1"/>
      <c r="Z32" s="1"/>
      <c r="AA32" s="1"/>
      <c r="AB32" s="2"/>
    </row>
    <row r="33" spans="2:28" ht="12.75">
      <c r="B33" s="7"/>
      <c r="C33" s="1"/>
      <c r="D33" s="1"/>
      <c r="E33" s="1"/>
      <c r="F33" s="1"/>
      <c r="G33" s="2"/>
      <c r="I33" s="9"/>
      <c r="J33" s="1"/>
      <c r="K33" s="1"/>
      <c r="L33" s="1"/>
      <c r="M33" s="1"/>
      <c r="N33" s="10"/>
      <c r="P33" s="7"/>
      <c r="Q33" s="1"/>
      <c r="R33" s="1"/>
      <c r="S33" s="1"/>
      <c r="T33" s="1"/>
      <c r="U33" s="2"/>
      <c r="W33" s="7"/>
      <c r="X33" s="1"/>
      <c r="Y33" s="1"/>
      <c r="Z33" s="1"/>
      <c r="AA33" s="1"/>
      <c r="AB33" s="2"/>
    </row>
    <row r="34" spans="2:28" ht="12.75">
      <c r="B34" s="7"/>
      <c r="C34" s="1"/>
      <c r="D34" s="1"/>
      <c r="E34" s="1"/>
      <c r="F34" s="1"/>
      <c r="G34" s="2"/>
      <c r="I34" s="9"/>
      <c r="J34" s="1"/>
      <c r="K34" s="1"/>
      <c r="L34" s="1"/>
      <c r="M34" s="1"/>
      <c r="N34" s="10"/>
      <c r="P34" s="7"/>
      <c r="Q34" s="1"/>
      <c r="R34" s="1"/>
      <c r="S34" s="1"/>
      <c r="T34" s="1"/>
      <c r="U34" s="2"/>
      <c r="W34" s="7"/>
      <c r="X34" s="1"/>
      <c r="Y34" s="1"/>
      <c r="Z34" s="1"/>
      <c r="AA34" s="1"/>
      <c r="AB34" s="2"/>
    </row>
    <row r="35" spans="2:28" ht="12.75">
      <c r="B35" s="7"/>
      <c r="C35" s="1"/>
      <c r="D35" s="1"/>
      <c r="E35" s="1"/>
      <c r="F35" s="1"/>
      <c r="G35" s="2"/>
      <c r="I35" s="9"/>
      <c r="J35" s="1"/>
      <c r="K35" s="1"/>
      <c r="L35" s="1"/>
      <c r="M35" s="1"/>
      <c r="N35" s="10"/>
      <c r="P35" s="7"/>
      <c r="Q35" s="1"/>
      <c r="R35" s="1"/>
      <c r="S35" s="1"/>
      <c r="T35" s="1"/>
      <c r="U35" s="2"/>
      <c r="W35" s="7"/>
      <c r="X35" s="1"/>
      <c r="Y35" s="1"/>
      <c r="Z35" s="1"/>
      <c r="AA35" s="1"/>
      <c r="AB35" s="2"/>
    </row>
    <row r="36" spans="2:28" ht="12.75">
      <c r="B36" s="7"/>
      <c r="C36" s="1"/>
      <c r="D36" s="1"/>
      <c r="E36" s="1"/>
      <c r="F36" s="1"/>
      <c r="G36" s="2"/>
      <c r="I36" s="9"/>
      <c r="J36" s="1"/>
      <c r="K36" s="1"/>
      <c r="L36" s="1"/>
      <c r="M36" s="1"/>
      <c r="N36" s="10"/>
      <c r="P36" s="7"/>
      <c r="Q36" s="1"/>
      <c r="R36" s="1"/>
      <c r="S36" s="1"/>
      <c r="T36" s="1"/>
      <c r="U36" s="2"/>
      <c r="W36" s="7"/>
      <c r="X36" s="1"/>
      <c r="Y36" s="1"/>
      <c r="Z36" s="1"/>
      <c r="AA36" s="1"/>
      <c r="AB36" s="2"/>
    </row>
    <row r="37" spans="2:28" ht="12.75">
      <c r="B37" s="7"/>
      <c r="C37" s="1"/>
      <c r="D37" s="1"/>
      <c r="E37" s="1"/>
      <c r="F37" s="1"/>
      <c r="G37" s="2"/>
      <c r="I37" s="9"/>
      <c r="J37" s="1"/>
      <c r="K37" s="1"/>
      <c r="L37" s="1"/>
      <c r="M37" s="1"/>
      <c r="N37" s="10"/>
      <c r="P37" s="7"/>
      <c r="Q37" s="1"/>
      <c r="R37" s="1"/>
      <c r="S37" s="1"/>
      <c r="T37" s="1"/>
      <c r="U37" s="2"/>
      <c r="W37" s="7"/>
      <c r="X37" s="1"/>
      <c r="Y37" s="1"/>
      <c r="Z37" s="1"/>
      <c r="AA37" s="1"/>
      <c r="AB37" s="2"/>
    </row>
    <row r="38" spans="2:28" ht="12.75">
      <c r="B38" s="7"/>
      <c r="C38" s="1"/>
      <c r="D38" s="1"/>
      <c r="E38" s="1"/>
      <c r="F38" s="1"/>
      <c r="G38" s="2"/>
      <c r="I38" s="9"/>
      <c r="J38" s="1"/>
      <c r="K38" s="1"/>
      <c r="L38" s="1"/>
      <c r="M38" s="1"/>
      <c r="N38" s="10"/>
      <c r="P38" s="7"/>
      <c r="Q38" s="1"/>
      <c r="R38" s="1"/>
      <c r="S38" s="1"/>
      <c r="T38" s="1"/>
      <c r="U38" s="2"/>
      <c r="W38" s="7"/>
      <c r="X38" s="1"/>
      <c r="Y38" s="1"/>
      <c r="Z38" s="1"/>
      <c r="AA38" s="1"/>
      <c r="AB38" s="2"/>
    </row>
    <row r="39" spans="2:28" ht="12.75">
      <c r="B39" s="7"/>
      <c r="C39" s="1"/>
      <c r="D39" s="1"/>
      <c r="E39" s="1"/>
      <c r="F39" s="1"/>
      <c r="G39" s="2"/>
      <c r="I39" s="9"/>
      <c r="J39" s="1"/>
      <c r="K39" s="1"/>
      <c r="L39" s="1"/>
      <c r="M39" s="1"/>
      <c r="N39" s="10"/>
      <c r="P39" s="7"/>
      <c r="Q39" s="1"/>
      <c r="R39" s="1"/>
      <c r="S39" s="1"/>
      <c r="T39" s="1"/>
      <c r="U39" s="2"/>
      <c r="W39" s="7"/>
      <c r="X39" s="1"/>
      <c r="Y39" s="1"/>
      <c r="Z39" s="1"/>
      <c r="AA39" s="1"/>
      <c r="AB39" s="2"/>
    </row>
    <row r="40" spans="2:28" ht="12.75">
      <c r="B40" s="7"/>
      <c r="C40" s="1"/>
      <c r="D40" s="1"/>
      <c r="E40" s="1"/>
      <c r="F40" s="1"/>
      <c r="G40" s="2"/>
      <c r="I40" s="9"/>
      <c r="J40" s="1"/>
      <c r="K40" s="1"/>
      <c r="L40" s="1"/>
      <c r="M40" s="1"/>
      <c r="N40" s="10"/>
      <c r="P40" s="7"/>
      <c r="Q40" s="1"/>
      <c r="R40" s="1"/>
      <c r="S40" s="1"/>
      <c r="T40" s="1"/>
      <c r="U40" s="2"/>
      <c r="W40" s="7"/>
      <c r="X40" s="1"/>
      <c r="Y40" s="1"/>
      <c r="Z40" s="1"/>
      <c r="AA40" s="1"/>
      <c r="AB40" s="2"/>
    </row>
    <row r="41" spans="2:28" ht="12.75">
      <c r="B41" s="7"/>
      <c r="C41" s="1"/>
      <c r="D41" s="1"/>
      <c r="E41" s="1"/>
      <c r="F41" s="1"/>
      <c r="G41" s="2"/>
      <c r="I41" s="9"/>
      <c r="J41" s="1"/>
      <c r="K41" s="1"/>
      <c r="L41" s="1"/>
      <c r="M41" s="1"/>
      <c r="N41" s="10"/>
      <c r="P41" s="7"/>
      <c r="Q41" s="1"/>
      <c r="R41" s="1"/>
      <c r="S41" s="1"/>
      <c r="T41" s="1"/>
      <c r="U41" s="2"/>
      <c r="W41" s="7"/>
      <c r="X41" s="1"/>
      <c r="Y41" s="1"/>
      <c r="Z41" s="1"/>
      <c r="AA41" s="1"/>
      <c r="AB41" s="2"/>
    </row>
    <row r="42" spans="2:28" ht="12.75">
      <c r="B42" s="7"/>
      <c r="C42" s="1"/>
      <c r="D42" s="1"/>
      <c r="E42" s="1"/>
      <c r="F42" s="1"/>
      <c r="G42" s="2"/>
      <c r="I42" s="9"/>
      <c r="J42" s="1"/>
      <c r="K42" s="1"/>
      <c r="L42" s="1"/>
      <c r="M42" s="1"/>
      <c r="N42" s="10"/>
      <c r="P42" s="7"/>
      <c r="Q42" s="1"/>
      <c r="R42" s="1"/>
      <c r="S42" s="1"/>
      <c r="T42" s="1"/>
      <c r="U42" s="2"/>
      <c r="W42" s="7"/>
      <c r="X42" s="1"/>
      <c r="Y42" s="1"/>
      <c r="Z42" s="1"/>
      <c r="AA42" s="1"/>
      <c r="AB42" s="2"/>
    </row>
    <row r="43" spans="2:28" ht="12.75">
      <c r="B43" s="7"/>
      <c r="C43" s="1"/>
      <c r="D43" s="1"/>
      <c r="E43" s="1"/>
      <c r="F43" s="1"/>
      <c r="G43" s="2"/>
      <c r="I43" s="9"/>
      <c r="J43" s="1"/>
      <c r="K43" s="1"/>
      <c r="L43" s="1"/>
      <c r="M43" s="1"/>
      <c r="N43" s="10"/>
      <c r="P43" s="7"/>
      <c r="Q43" s="1"/>
      <c r="R43" s="1"/>
      <c r="S43" s="1"/>
      <c r="T43" s="1"/>
      <c r="U43" s="2"/>
      <c r="W43" s="7"/>
      <c r="X43" s="1"/>
      <c r="Y43" s="1"/>
      <c r="Z43" s="1"/>
      <c r="AA43" s="1"/>
      <c r="AB43" s="2"/>
    </row>
    <row r="44" spans="2:28" ht="12.75">
      <c r="B44" s="7"/>
      <c r="C44" s="1"/>
      <c r="D44" s="1"/>
      <c r="E44" s="1"/>
      <c r="F44" s="1"/>
      <c r="G44" s="2"/>
      <c r="I44" s="9"/>
      <c r="J44" s="1"/>
      <c r="K44" s="1"/>
      <c r="L44" s="1"/>
      <c r="M44" s="1"/>
      <c r="N44" s="10"/>
      <c r="P44" s="7"/>
      <c r="Q44" s="1"/>
      <c r="R44" s="1"/>
      <c r="S44" s="1"/>
      <c r="T44" s="1"/>
      <c r="U44" s="2"/>
      <c r="W44" s="7"/>
      <c r="X44" s="1"/>
      <c r="Y44" s="1"/>
      <c r="Z44" s="1"/>
      <c r="AA44" s="1"/>
      <c r="AB44" s="2"/>
    </row>
    <row r="45" spans="2:28" ht="12.75">
      <c r="B45" s="7"/>
      <c r="C45" s="1"/>
      <c r="D45" s="1"/>
      <c r="E45" s="1"/>
      <c r="F45" s="1"/>
      <c r="G45" s="2"/>
      <c r="I45" s="9"/>
      <c r="J45" s="1"/>
      <c r="K45" s="1"/>
      <c r="L45" s="1"/>
      <c r="M45" s="1"/>
      <c r="N45" s="10"/>
      <c r="P45" s="7"/>
      <c r="Q45" s="1"/>
      <c r="R45" s="1"/>
      <c r="S45" s="1"/>
      <c r="T45" s="1"/>
      <c r="U45" s="2"/>
      <c r="W45" s="7"/>
      <c r="X45" s="1"/>
      <c r="Y45" s="1"/>
      <c r="Z45" s="1"/>
      <c r="AA45" s="1"/>
      <c r="AB45" s="2"/>
    </row>
    <row r="46" spans="2:28" ht="12.75">
      <c r="B46" s="7"/>
      <c r="C46" s="1"/>
      <c r="D46" s="1"/>
      <c r="E46" s="1"/>
      <c r="F46" s="1"/>
      <c r="G46" s="2"/>
      <c r="I46" s="9"/>
      <c r="J46" s="1"/>
      <c r="K46" s="1"/>
      <c r="L46" s="1"/>
      <c r="M46" s="1"/>
      <c r="N46" s="10"/>
      <c r="P46" s="7"/>
      <c r="Q46" s="1"/>
      <c r="R46" s="1"/>
      <c r="S46" s="1"/>
      <c r="T46" s="1"/>
      <c r="U46" s="2"/>
      <c r="W46" s="7"/>
      <c r="X46" s="1"/>
      <c r="Y46" s="1"/>
      <c r="Z46" s="1"/>
      <c r="AA46" s="1"/>
      <c r="AB46" s="2"/>
    </row>
    <row r="47" spans="2:28" ht="12.75">
      <c r="B47" s="7"/>
      <c r="C47" s="1"/>
      <c r="D47" s="1"/>
      <c r="E47" s="1"/>
      <c r="F47" s="1"/>
      <c r="G47" s="2"/>
      <c r="I47" s="9"/>
      <c r="J47" s="1"/>
      <c r="K47" s="1"/>
      <c r="L47" s="1"/>
      <c r="M47" s="1"/>
      <c r="N47" s="10"/>
      <c r="P47" s="7"/>
      <c r="Q47" s="1"/>
      <c r="R47" s="1"/>
      <c r="S47" s="1"/>
      <c r="T47" s="1"/>
      <c r="U47" s="2"/>
      <c r="W47" s="7"/>
      <c r="X47" s="1"/>
      <c r="Y47" s="1"/>
      <c r="Z47" s="1"/>
      <c r="AA47" s="1"/>
      <c r="AB47" s="2"/>
    </row>
    <row r="48" spans="2:28" ht="12.75">
      <c r="B48" s="7"/>
      <c r="C48" s="1"/>
      <c r="D48" s="1"/>
      <c r="E48" s="1"/>
      <c r="F48" s="1"/>
      <c r="G48" s="2"/>
      <c r="I48" s="9"/>
      <c r="J48" s="1"/>
      <c r="K48" s="1"/>
      <c r="L48" s="1"/>
      <c r="M48" s="1"/>
      <c r="N48" s="10"/>
      <c r="P48" s="7"/>
      <c r="Q48" s="1"/>
      <c r="R48" s="1"/>
      <c r="S48" s="1"/>
      <c r="T48" s="1"/>
      <c r="U48" s="2"/>
      <c r="W48" s="7"/>
      <c r="X48" s="1"/>
      <c r="Y48" s="1"/>
      <c r="Z48" s="1"/>
      <c r="AA48" s="1"/>
      <c r="AB48" s="2"/>
    </row>
    <row r="49" spans="2:28" ht="12.75">
      <c r="B49" s="7"/>
      <c r="C49" s="1"/>
      <c r="D49" s="1"/>
      <c r="E49" s="1"/>
      <c r="F49" s="1"/>
      <c r="G49" s="2"/>
      <c r="I49" s="9"/>
      <c r="J49" s="1"/>
      <c r="K49" s="1"/>
      <c r="L49" s="1"/>
      <c r="M49" s="1"/>
      <c r="N49" s="10"/>
      <c r="P49" s="7"/>
      <c r="Q49" s="1"/>
      <c r="R49" s="1"/>
      <c r="S49" s="1"/>
      <c r="T49" s="1"/>
      <c r="U49" s="2"/>
      <c r="W49" s="7"/>
      <c r="X49" s="1"/>
      <c r="Y49" s="1"/>
      <c r="Z49" s="1"/>
      <c r="AA49" s="1"/>
      <c r="AB49" s="2"/>
    </row>
    <row r="50" spans="2:28" ht="12.75">
      <c r="B50" s="7"/>
      <c r="C50" s="1"/>
      <c r="D50" s="1"/>
      <c r="E50" s="1"/>
      <c r="F50" s="1"/>
      <c r="G50" s="2"/>
      <c r="I50" s="9"/>
      <c r="J50" s="1"/>
      <c r="K50" s="1"/>
      <c r="L50" s="1"/>
      <c r="M50" s="1"/>
      <c r="N50" s="10"/>
      <c r="P50" s="7"/>
      <c r="Q50" s="1"/>
      <c r="R50" s="1"/>
      <c r="S50" s="1"/>
      <c r="T50" s="1"/>
      <c r="U50" s="2"/>
      <c r="W50" s="7"/>
      <c r="X50" s="1"/>
      <c r="Y50" s="1"/>
      <c r="Z50" s="1"/>
      <c r="AA50" s="1"/>
      <c r="AB50" s="2"/>
    </row>
    <row r="51" spans="2:28" ht="12.75">
      <c r="B51" s="7"/>
      <c r="C51" s="1"/>
      <c r="D51" s="1"/>
      <c r="E51" s="1"/>
      <c r="F51" s="1"/>
      <c r="G51" s="2"/>
      <c r="I51" s="9"/>
      <c r="J51" s="1"/>
      <c r="K51" s="1"/>
      <c r="L51" s="1"/>
      <c r="M51" s="1"/>
      <c r="N51" s="10"/>
      <c r="P51" s="7"/>
      <c r="Q51" s="1"/>
      <c r="R51" s="1"/>
      <c r="S51" s="1"/>
      <c r="T51" s="1"/>
      <c r="U51" s="2"/>
      <c r="W51" s="7"/>
      <c r="X51" s="1"/>
      <c r="Y51" s="1"/>
      <c r="Z51" s="1"/>
      <c r="AA51" s="1"/>
      <c r="AB51" s="2"/>
    </row>
    <row r="52" spans="2:28" ht="12.75">
      <c r="B52" s="7"/>
      <c r="C52" s="1"/>
      <c r="D52" s="1"/>
      <c r="E52" s="1"/>
      <c r="F52" s="1"/>
      <c r="G52" s="2"/>
      <c r="I52" s="9"/>
      <c r="J52" s="1"/>
      <c r="K52" s="1"/>
      <c r="L52" s="1"/>
      <c r="M52" s="1"/>
      <c r="N52" s="10"/>
      <c r="P52" s="7"/>
      <c r="Q52" s="1"/>
      <c r="R52" s="1"/>
      <c r="S52" s="1"/>
      <c r="T52" s="1"/>
      <c r="U52" s="2"/>
      <c r="W52" s="7"/>
      <c r="X52" s="1"/>
      <c r="Y52" s="1"/>
      <c r="Z52" s="1"/>
      <c r="AA52" s="1"/>
      <c r="AB52" s="2"/>
    </row>
    <row r="53" spans="2:28" ht="12.75">
      <c r="B53" s="7"/>
      <c r="C53" s="1"/>
      <c r="D53" s="1"/>
      <c r="E53" s="1"/>
      <c r="F53" s="1"/>
      <c r="G53" s="2"/>
      <c r="I53" s="9"/>
      <c r="J53" s="1"/>
      <c r="K53" s="1"/>
      <c r="L53" s="1"/>
      <c r="M53" s="1"/>
      <c r="N53" s="10"/>
      <c r="P53" s="7"/>
      <c r="Q53" s="1"/>
      <c r="R53" s="1"/>
      <c r="S53" s="1"/>
      <c r="T53" s="1"/>
      <c r="U53" s="2"/>
      <c r="W53" s="7"/>
      <c r="X53" s="1"/>
      <c r="Y53" s="1"/>
      <c r="Z53" s="1"/>
      <c r="AA53" s="1"/>
      <c r="AB53" s="2"/>
    </row>
    <row r="54" spans="2:28" ht="12.75">
      <c r="B54" s="7"/>
      <c r="C54" s="1"/>
      <c r="D54" s="1"/>
      <c r="E54" s="1"/>
      <c r="F54" s="1"/>
      <c r="G54" s="2"/>
      <c r="I54" s="9"/>
      <c r="J54" s="1"/>
      <c r="K54" s="1"/>
      <c r="L54" s="1"/>
      <c r="M54" s="1"/>
      <c r="N54" s="10"/>
      <c r="P54" s="7"/>
      <c r="Q54" s="1"/>
      <c r="R54" s="1"/>
      <c r="S54" s="1"/>
      <c r="T54" s="1"/>
      <c r="U54" s="2"/>
      <c r="W54" s="7"/>
      <c r="X54" s="1"/>
      <c r="Y54" s="1"/>
      <c r="Z54" s="1"/>
      <c r="AA54" s="1"/>
      <c r="AB54" s="2"/>
    </row>
    <row r="55" spans="2:28" ht="12.75">
      <c r="B55" s="7"/>
      <c r="C55" s="1"/>
      <c r="D55" s="1"/>
      <c r="E55" s="1"/>
      <c r="F55" s="1"/>
      <c r="G55" s="2"/>
      <c r="I55" s="9"/>
      <c r="J55" s="1"/>
      <c r="K55" s="1"/>
      <c r="L55" s="1"/>
      <c r="M55" s="1"/>
      <c r="N55" s="10"/>
      <c r="P55" s="7"/>
      <c r="Q55" s="1"/>
      <c r="R55" s="1"/>
      <c r="S55" s="1"/>
      <c r="T55" s="1"/>
      <c r="U55" s="2"/>
      <c r="W55" s="7"/>
      <c r="X55" s="1"/>
      <c r="Y55" s="1"/>
      <c r="Z55" s="1"/>
      <c r="AA55" s="1"/>
      <c r="AB55" s="2"/>
    </row>
    <row r="56" spans="2:28" ht="12.75">
      <c r="B56" s="7"/>
      <c r="C56" s="1"/>
      <c r="D56" s="1"/>
      <c r="E56" s="1"/>
      <c r="F56" s="1"/>
      <c r="G56" s="2"/>
      <c r="I56" s="9"/>
      <c r="J56" s="1"/>
      <c r="K56" s="1"/>
      <c r="L56" s="1"/>
      <c r="M56" s="1"/>
      <c r="N56" s="10"/>
      <c r="P56" s="7"/>
      <c r="Q56" s="1"/>
      <c r="R56" s="1"/>
      <c r="S56" s="1"/>
      <c r="T56" s="1"/>
      <c r="U56" s="2"/>
      <c r="W56" s="7"/>
      <c r="X56" s="1"/>
      <c r="Y56" s="1"/>
      <c r="Z56" s="1"/>
      <c r="AA56" s="1"/>
      <c r="AB56" s="2"/>
    </row>
    <row r="57" spans="2:28" ht="12.75">
      <c r="B57" s="7"/>
      <c r="C57" s="1"/>
      <c r="D57" s="1"/>
      <c r="E57" s="1"/>
      <c r="F57" s="1"/>
      <c r="G57" s="2"/>
      <c r="I57" s="9"/>
      <c r="J57" s="1"/>
      <c r="K57" s="1"/>
      <c r="L57" s="1"/>
      <c r="M57" s="1"/>
      <c r="N57" s="10"/>
      <c r="P57" s="7"/>
      <c r="Q57" s="1"/>
      <c r="R57" s="1"/>
      <c r="S57" s="1"/>
      <c r="T57" s="1"/>
      <c r="U57" s="2"/>
      <c r="W57" s="7"/>
      <c r="X57" s="1"/>
      <c r="Y57" s="1"/>
      <c r="Z57" s="1"/>
      <c r="AA57" s="1"/>
      <c r="AB57" s="2"/>
    </row>
    <row r="58" spans="2:28" ht="12.75">
      <c r="B58" s="7"/>
      <c r="C58" s="1"/>
      <c r="D58" s="1"/>
      <c r="E58" s="1"/>
      <c r="F58" s="1"/>
      <c r="G58" s="2"/>
      <c r="I58" s="9"/>
      <c r="J58" s="1"/>
      <c r="K58" s="1"/>
      <c r="L58" s="1"/>
      <c r="M58" s="1"/>
      <c r="N58" s="10"/>
      <c r="P58" s="7"/>
      <c r="Q58" s="1"/>
      <c r="R58" s="1"/>
      <c r="S58" s="1"/>
      <c r="T58" s="1"/>
      <c r="U58" s="2"/>
      <c r="W58" s="7"/>
      <c r="X58" s="1"/>
      <c r="Y58" s="1"/>
      <c r="Z58" s="1"/>
      <c r="AA58" s="1"/>
      <c r="AB58" s="2"/>
    </row>
    <row r="59" spans="2:28" ht="12.75">
      <c r="B59" s="7"/>
      <c r="C59" s="1"/>
      <c r="D59" s="1"/>
      <c r="E59" s="1"/>
      <c r="F59" s="1"/>
      <c r="G59" s="2"/>
      <c r="I59" s="9"/>
      <c r="J59" s="1"/>
      <c r="K59" s="1"/>
      <c r="L59" s="1"/>
      <c r="M59" s="1"/>
      <c r="N59" s="10"/>
      <c r="P59" s="7"/>
      <c r="Q59" s="1"/>
      <c r="R59" s="1"/>
      <c r="S59" s="1"/>
      <c r="T59" s="1"/>
      <c r="U59" s="2"/>
      <c r="W59" s="7"/>
      <c r="X59" s="1"/>
      <c r="Y59" s="1"/>
      <c r="Z59" s="1"/>
      <c r="AA59" s="1"/>
      <c r="AB59" s="2"/>
    </row>
    <row r="60" spans="2:28" ht="12.75">
      <c r="B60" s="7"/>
      <c r="C60" s="1"/>
      <c r="D60" s="1"/>
      <c r="E60" s="1"/>
      <c r="F60" s="1"/>
      <c r="G60" s="2"/>
      <c r="I60" s="9"/>
      <c r="J60" s="1"/>
      <c r="K60" s="1"/>
      <c r="L60" s="1"/>
      <c r="M60" s="1"/>
      <c r="N60" s="10"/>
      <c r="P60" s="7"/>
      <c r="Q60" s="1"/>
      <c r="R60" s="1"/>
      <c r="S60" s="1"/>
      <c r="T60" s="1"/>
      <c r="U60" s="2"/>
      <c r="W60" s="7"/>
      <c r="X60" s="1"/>
      <c r="Y60" s="1"/>
      <c r="Z60" s="1"/>
      <c r="AA60" s="1"/>
      <c r="AB60" s="2"/>
    </row>
    <row r="61" spans="2:28" ht="12.75">
      <c r="B61" s="7"/>
      <c r="C61" s="1"/>
      <c r="D61" s="1"/>
      <c r="E61" s="1"/>
      <c r="F61" s="1"/>
      <c r="G61" s="2"/>
      <c r="I61" s="9"/>
      <c r="J61" s="1"/>
      <c r="K61" s="1"/>
      <c r="L61" s="1"/>
      <c r="M61" s="1"/>
      <c r="N61" s="10"/>
      <c r="P61" s="7"/>
      <c r="Q61" s="1"/>
      <c r="R61" s="1"/>
      <c r="S61" s="1"/>
      <c r="T61" s="1"/>
      <c r="U61" s="2"/>
      <c r="W61" s="7"/>
      <c r="X61" s="1"/>
      <c r="Y61" s="1"/>
      <c r="Z61" s="1"/>
      <c r="AA61" s="1"/>
      <c r="AB61" s="2"/>
    </row>
    <row r="62" spans="2:28" ht="12.75">
      <c r="B62" s="7"/>
      <c r="C62" s="1"/>
      <c r="D62" s="1"/>
      <c r="E62" s="1"/>
      <c r="F62" s="1"/>
      <c r="G62" s="2"/>
      <c r="I62" s="9"/>
      <c r="J62" s="1"/>
      <c r="K62" s="1"/>
      <c r="L62" s="1"/>
      <c r="M62" s="1"/>
      <c r="N62" s="10"/>
      <c r="P62" s="7"/>
      <c r="Q62" s="1"/>
      <c r="R62" s="1"/>
      <c r="S62" s="1"/>
      <c r="T62" s="1"/>
      <c r="U62" s="2"/>
      <c r="W62" s="7"/>
      <c r="X62" s="1"/>
      <c r="Y62" s="1"/>
      <c r="Z62" s="1"/>
      <c r="AA62" s="1"/>
      <c r="AB62" s="2"/>
    </row>
    <row r="63" spans="2:28" ht="12.75">
      <c r="B63" s="7"/>
      <c r="C63" s="1"/>
      <c r="D63" s="1"/>
      <c r="E63" s="1"/>
      <c r="F63" s="1"/>
      <c r="G63" s="2"/>
      <c r="I63" s="9"/>
      <c r="J63" s="1"/>
      <c r="K63" s="1"/>
      <c r="L63" s="1"/>
      <c r="M63" s="1"/>
      <c r="N63" s="10"/>
      <c r="P63" s="7"/>
      <c r="Q63" s="1"/>
      <c r="R63" s="1"/>
      <c r="S63" s="1"/>
      <c r="T63" s="1"/>
      <c r="U63" s="2"/>
      <c r="W63" s="7"/>
      <c r="X63" s="1"/>
      <c r="Y63" s="1"/>
      <c r="Z63" s="1"/>
      <c r="AA63" s="1"/>
      <c r="AB63" s="2"/>
    </row>
    <row r="64" spans="2:28" ht="12.75">
      <c r="B64" s="7"/>
      <c r="C64" s="1"/>
      <c r="D64" s="1"/>
      <c r="E64" s="1"/>
      <c r="F64" s="1"/>
      <c r="G64" s="2"/>
      <c r="I64" s="9"/>
      <c r="J64" s="1"/>
      <c r="K64" s="1"/>
      <c r="L64" s="1"/>
      <c r="M64" s="1"/>
      <c r="N64" s="10"/>
      <c r="P64" s="7"/>
      <c r="Q64" s="1"/>
      <c r="R64" s="1"/>
      <c r="S64" s="1"/>
      <c r="T64" s="1"/>
      <c r="U64" s="2"/>
      <c r="W64" s="7"/>
      <c r="X64" s="1"/>
      <c r="Y64" s="1"/>
      <c r="Z64" s="1"/>
      <c r="AA64" s="1"/>
      <c r="AB64" s="2"/>
    </row>
    <row r="65" spans="2:28" ht="12.75">
      <c r="B65" s="7"/>
      <c r="C65" s="1"/>
      <c r="D65" s="1"/>
      <c r="E65" s="1"/>
      <c r="F65" s="1"/>
      <c r="G65" s="2"/>
      <c r="I65" s="9"/>
      <c r="J65" s="1"/>
      <c r="K65" s="1"/>
      <c r="L65" s="1"/>
      <c r="M65" s="1"/>
      <c r="N65" s="10"/>
      <c r="P65" s="7"/>
      <c r="Q65" s="1"/>
      <c r="R65" s="1"/>
      <c r="S65" s="1"/>
      <c r="T65" s="1"/>
      <c r="U65" s="2"/>
      <c r="W65" s="7"/>
      <c r="X65" s="1"/>
      <c r="Y65" s="1"/>
      <c r="Z65" s="1"/>
      <c r="AA65" s="1"/>
      <c r="AB65" s="2"/>
    </row>
    <row r="66" spans="2:28" ht="12.75">
      <c r="B66" s="7"/>
      <c r="C66" s="1"/>
      <c r="D66" s="1"/>
      <c r="E66" s="1"/>
      <c r="F66" s="1"/>
      <c r="G66" s="2"/>
      <c r="I66" s="9"/>
      <c r="J66" s="1"/>
      <c r="K66" s="1"/>
      <c r="L66" s="1"/>
      <c r="M66" s="1"/>
      <c r="N66" s="10"/>
      <c r="P66" s="7"/>
      <c r="Q66" s="1"/>
      <c r="R66" s="1"/>
      <c r="S66" s="1"/>
      <c r="T66" s="1"/>
      <c r="U66" s="2"/>
      <c r="W66" s="7"/>
      <c r="X66" s="1"/>
      <c r="Y66" s="1"/>
      <c r="Z66" s="1"/>
      <c r="AA66" s="1"/>
      <c r="AB66" s="2"/>
    </row>
    <row r="67" spans="2:28" ht="12.75">
      <c r="B67" s="7"/>
      <c r="C67" s="1"/>
      <c r="D67" s="1"/>
      <c r="E67" s="1"/>
      <c r="F67" s="1"/>
      <c r="G67" s="2"/>
      <c r="I67" s="9"/>
      <c r="J67" s="1"/>
      <c r="K67" s="1"/>
      <c r="L67" s="1"/>
      <c r="M67" s="1"/>
      <c r="N67" s="10"/>
      <c r="P67" s="7"/>
      <c r="Q67" s="1"/>
      <c r="R67" s="1"/>
      <c r="S67" s="1"/>
      <c r="T67" s="1"/>
      <c r="U67" s="2"/>
      <c r="W67" s="7"/>
      <c r="X67" s="1"/>
      <c r="Y67" s="1"/>
      <c r="Z67" s="1"/>
      <c r="AA67" s="1"/>
      <c r="AB67" s="2"/>
    </row>
    <row r="68" spans="2:28" ht="12.75">
      <c r="B68" s="7"/>
      <c r="C68" s="1"/>
      <c r="D68" s="1"/>
      <c r="E68" s="1"/>
      <c r="F68" s="1"/>
      <c r="G68" s="2"/>
      <c r="I68" s="9"/>
      <c r="J68" s="1"/>
      <c r="K68" s="1"/>
      <c r="L68" s="1"/>
      <c r="M68" s="1"/>
      <c r="N68" s="10"/>
      <c r="P68" s="7"/>
      <c r="Q68" s="1"/>
      <c r="R68" s="1"/>
      <c r="S68" s="1"/>
      <c r="T68" s="1"/>
      <c r="U68" s="2"/>
      <c r="W68" s="7"/>
      <c r="X68" s="1"/>
      <c r="Y68" s="1"/>
      <c r="Z68" s="1"/>
      <c r="AA68" s="1"/>
      <c r="AB68" s="2"/>
    </row>
    <row r="69" spans="2:28" ht="12.75">
      <c r="B69" s="7"/>
      <c r="C69" s="1"/>
      <c r="D69" s="1"/>
      <c r="E69" s="1"/>
      <c r="F69" s="1"/>
      <c r="G69" s="2"/>
      <c r="I69" s="9"/>
      <c r="J69" s="1"/>
      <c r="K69" s="1"/>
      <c r="L69" s="1"/>
      <c r="M69" s="1"/>
      <c r="N69" s="10"/>
      <c r="P69" s="7"/>
      <c r="Q69" s="1"/>
      <c r="R69" s="1"/>
      <c r="S69" s="1"/>
      <c r="T69" s="1"/>
      <c r="U69" s="2"/>
      <c r="W69" s="7"/>
      <c r="X69" s="1"/>
      <c r="Y69" s="1"/>
      <c r="Z69" s="1"/>
      <c r="AA69" s="1"/>
      <c r="AB69" s="2"/>
    </row>
    <row r="70" spans="2:28" ht="12.75">
      <c r="B70" s="7"/>
      <c r="C70" s="1"/>
      <c r="D70" s="1"/>
      <c r="E70" s="1"/>
      <c r="F70" s="1"/>
      <c r="G70" s="2"/>
      <c r="I70" s="9"/>
      <c r="J70" s="1"/>
      <c r="K70" s="1"/>
      <c r="L70" s="1"/>
      <c r="M70" s="1"/>
      <c r="N70" s="10"/>
      <c r="P70" s="7"/>
      <c r="Q70" s="1"/>
      <c r="R70" s="1"/>
      <c r="S70" s="1"/>
      <c r="T70" s="1"/>
      <c r="U70" s="2"/>
      <c r="W70" s="7"/>
      <c r="X70" s="1"/>
      <c r="Y70" s="1"/>
      <c r="Z70" s="1"/>
      <c r="AA70" s="1"/>
      <c r="AB70" s="2"/>
    </row>
    <row r="71" spans="2:28" ht="12.75">
      <c r="B71" s="7"/>
      <c r="C71" s="1"/>
      <c r="D71" s="1"/>
      <c r="E71" s="1"/>
      <c r="F71" s="1"/>
      <c r="G71" s="2"/>
      <c r="I71" s="9"/>
      <c r="J71" s="1"/>
      <c r="K71" s="1"/>
      <c r="L71" s="1"/>
      <c r="M71" s="1"/>
      <c r="N71" s="10"/>
      <c r="P71" s="7"/>
      <c r="Q71" s="1"/>
      <c r="R71" s="1"/>
      <c r="S71" s="1"/>
      <c r="T71" s="1"/>
      <c r="U71" s="2"/>
      <c r="W71" s="7"/>
      <c r="X71" s="1"/>
      <c r="Y71" s="1"/>
      <c r="Z71" s="1"/>
      <c r="AA71" s="1"/>
      <c r="AB71" s="2"/>
    </row>
    <row r="72" spans="2:28" ht="12.75">
      <c r="B72" s="7"/>
      <c r="C72" s="1"/>
      <c r="D72" s="1"/>
      <c r="E72" s="1"/>
      <c r="F72" s="1"/>
      <c r="G72" s="2"/>
      <c r="I72" s="9"/>
      <c r="J72" s="1"/>
      <c r="K72" s="1"/>
      <c r="L72" s="1"/>
      <c r="M72" s="1"/>
      <c r="N72" s="10"/>
      <c r="P72" s="7"/>
      <c r="Q72" s="1"/>
      <c r="R72" s="1"/>
      <c r="S72" s="1"/>
      <c r="T72" s="1"/>
      <c r="U72" s="2"/>
      <c r="W72" s="7"/>
      <c r="X72" s="1"/>
      <c r="Y72" s="1"/>
      <c r="Z72" s="1"/>
      <c r="AA72" s="1"/>
      <c r="AB72" s="2"/>
    </row>
    <row r="73" spans="2:28" ht="12.75">
      <c r="B73" s="7"/>
      <c r="C73" s="1"/>
      <c r="D73" s="1"/>
      <c r="E73" s="1"/>
      <c r="F73" s="1"/>
      <c r="G73" s="2"/>
      <c r="I73" s="9"/>
      <c r="J73" s="1"/>
      <c r="K73" s="1"/>
      <c r="L73" s="1"/>
      <c r="M73" s="1"/>
      <c r="N73" s="10"/>
      <c r="P73" s="7"/>
      <c r="Q73" s="1"/>
      <c r="R73" s="1"/>
      <c r="S73" s="1"/>
      <c r="T73" s="1"/>
      <c r="U73" s="2"/>
      <c r="W73" s="7"/>
      <c r="X73" s="1"/>
      <c r="Y73" s="1"/>
      <c r="Z73" s="1"/>
      <c r="AA73" s="1"/>
      <c r="AB73" s="2"/>
    </row>
    <row r="74" spans="2:28" ht="12.75">
      <c r="B74" s="7"/>
      <c r="C74" s="1"/>
      <c r="D74" s="1"/>
      <c r="E74" s="1"/>
      <c r="F74" s="1"/>
      <c r="G74" s="2"/>
      <c r="I74" s="9"/>
      <c r="J74" s="1"/>
      <c r="K74" s="1"/>
      <c r="L74" s="1"/>
      <c r="M74" s="1"/>
      <c r="N74" s="10"/>
      <c r="P74" s="7"/>
      <c r="Q74" s="1"/>
      <c r="R74" s="1"/>
      <c r="S74" s="1"/>
      <c r="T74" s="1"/>
      <c r="U74" s="2"/>
      <c r="W74" s="7"/>
      <c r="X74" s="1"/>
      <c r="Y74" s="1"/>
      <c r="Z74" s="1"/>
      <c r="AA74" s="1"/>
      <c r="AB74" s="2"/>
    </row>
    <row r="75" spans="2:28" ht="12.75">
      <c r="B75" s="7"/>
      <c r="C75" s="1"/>
      <c r="D75" s="1"/>
      <c r="E75" s="1"/>
      <c r="F75" s="1"/>
      <c r="G75" s="2"/>
      <c r="I75" s="9"/>
      <c r="J75" s="1"/>
      <c r="K75" s="1"/>
      <c r="L75" s="1"/>
      <c r="M75" s="1"/>
      <c r="N75" s="10"/>
      <c r="P75" s="7"/>
      <c r="Q75" s="1"/>
      <c r="R75" s="1"/>
      <c r="S75" s="1"/>
      <c r="T75" s="1"/>
      <c r="U75" s="2"/>
      <c r="W75" s="7"/>
      <c r="X75" s="1"/>
      <c r="Y75" s="1"/>
      <c r="Z75" s="1"/>
      <c r="AA75" s="1"/>
      <c r="AB75" s="2"/>
    </row>
    <row r="76" spans="2:28" ht="12.75">
      <c r="B76" s="7"/>
      <c r="C76" s="1"/>
      <c r="D76" s="1"/>
      <c r="E76" s="1"/>
      <c r="F76" s="1"/>
      <c r="G76" s="2"/>
      <c r="I76" s="9"/>
      <c r="J76" s="1"/>
      <c r="K76" s="1"/>
      <c r="L76" s="1"/>
      <c r="M76" s="1"/>
      <c r="N76" s="10"/>
      <c r="P76" s="7"/>
      <c r="Q76" s="1"/>
      <c r="R76" s="1"/>
      <c r="S76" s="1"/>
      <c r="T76" s="1"/>
      <c r="U76" s="2"/>
      <c r="W76" s="7"/>
      <c r="X76" s="1"/>
      <c r="Y76" s="1"/>
      <c r="Z76" s="1"/>
      <c r="AA76" s="1"/>
      <c r="AB76" s="2"/>
    </row>
    <row r="77" spans="2:28" ht="12.75">
      <c r="B77" s="7"/>
      <c r="C77" s="1"/>
      <c r="D77" s="1"/>
      <c r="E77" s="1"/>
      <c r="F77" s="1"/>
      <c r="G77" s="2"/>
      <c r="I77" s="9"/>
      <c r="J77" s="1"/>
      <c r="K77" s="1"/>
      <c r="L77" s="1"/>
      <c r="M77" s="1"/>
      <c r="N77" s="10"/>
      <c r="P77" s="7"/>
      <c r="Q77" s="1"/>
      <c r="R77" s="1"/>
      <c r="S77" s="1"/>
      <c r="T77" s="1"/>
      <c r="U77" s="2"/>
      <c r="W77" s="7"/>
      <c r="X77" s="1"/>
      <c r="Y77" s="1"/>
      <c r="Z77" s="1"/>
      <c r="AA77" s="1"/>
      <c r="AB77" s="2"/>
    </row>
    <row r="78" spans="2:28" ht="12.75">
      <c r="B78" s="7"/>
      <c r="C78" s="1"/>
      <c r="D78" s="1"/>
      <c r="E78" s="1"/>
      <c r="F78" s="1"/>
      <c r="G78" s="2"/>
      <c r="I78" s="9"/>
      <c r="J78" s="1"/>
      <c r="K78" s="1"/>
      <c r="L78" s="1"/>
      <c r="M78" s="1"/>
      <c r="N78" s="10"/>
      <c r="P78" s="7"/>
      <c r="Q78" s="1"/>
      <c r="R78" s="1"/>
      <c r="S78" s="1"/>
      <c r="T78" s="1"/>
      <c r="U78" s="2"/>
      <c r="W78" s="7"/>
      <c r="X78" s="1"/>
      <c r="Y78" s="1"/>
      <c r="Z78" s="1"/>
      <c r="AA78" s="1"/>
      <c r="AB78" s="2"/>
    </row>
    <row r="79" spans="2:28" ht="12.75">
      <c r="B79" s="7"/>
      <c r="C79" s="1"/>
      <c r="D79" s="1"/>
      <c r="E79" s="1"/>
      <c r="F79" s="1"/>
      <c r="G79" s="2"/>
      <c r="I79" s="9"/>
      <c r="J79" s="1"/>
      <c r="K79" s="1"/>
      <c r="L79" s="1"/>
      <c r="M79" s="1"/>
      <c r="N79" s="10"/>
      <c r="P79" s="7"/>
      <c r="Q79" s="1"/>
      <c r="R79" s="1"/>
      <c r="S79" s="1"/>
      <c r="T79" s="1"/>
      <c r="U79" s="2"/>
      <c r="W79" s="7"/>
      <c r="X79" s="1"/>
      <c r="Y79" s="1"/>
      <c r="Z79" s="1"/>
      <c r="AA79" s="1"/>
      <c r="AB79" s="2"/>
    </row>
    <row r="80" spans="2:28" ht="12.75">
      <c r="B80" s="7"/>
      <c r="C80" s="1"/>
      <c r="D80" s="1"/>
      <c r="E80" s="1"/>
      <c r="F80" s="1"/>
      <c r="G80" s="2"/>
      <c r="I80" s="9"/>
      <c r="J80" s="1"/>
      <c r="K80" s="1"/>
      <c r="L80" s="1"/>
      <c r="M80" s="1"/>
      <c r="N80" s="10"/>
      <c r="P80" s="7"/>
      <c r="Q80" s="1"/>
      <c r="R80" s="1"/>
      <c r="S80" s="1"/>
      <c r="T80" s="1"/>
      <c r="U80" s="2"/>
      <c r="W80" s="7"/>
      <c r="X80" s="1"/>
      <c r="Y80" s="1"/>
      <c r="Z80" s="1"/>
      <c r="AA80" s="1"/>
      <c r="AB80" s="2"/>
    </row>
    <row r="81" spans="2:28" ht="12.75">
      <c r="B81" s="7"/>
      <c r="C81" s="1"/>
      <c r="D81" s="1"/>
      <c r="E81" s="1"/>
      <c r="F81" s="1"/>
      <c r="G81" s="2"/>
      <c r="I81" s="9"/>
      <c r="J81" s="1"/>
      <c r="K81" s="1"/>
      <c r="L81" s="1"/>
      <c r="M81" s="1"/>
      <c r="N81" s="10"/>
      <c r="P81" s="7"/>
      <c r="Q81" s="1"/>
      <c r="R81" s="1"/>
      <c r="S81" s="1"/>
      <c r="T81" s="1"/>
      <c r="U81" s="2"/>
      <c r="W81" s="7"/>
      <c r="X81" s="1"/>
      <c r="Y81" s="1"/>
      <c r="Z81" s="1"/>
      <c r="AA81" s="1"/>
      <c r="AB81" s="2"/>
    </row>
    <row r="82" spans="2:28" ht="12.75">
      <c r="B82" s="7"/>
      <c r="C82" s="1"/>
      <c r="D82" s="1"/>
      <c r="E82" s="1"/>
      <c r="F82" s="1"/>
      <c r="G82" s="2"/>
      <c r="I82" s="9"/>
      <c r="J82" s="1"/>
      <c r="K82" s="1"/>
      <c r="L82" s="1"/>
      <c r="M82" s="1"/>
      <c r="N82" s="10"/>
      <c r="P82" s="7"/>
      <c r="Q82" s="1"/>
      <c r="R82" s="1"/>
      <c r="S82" s="1"/>
      <c r="T82" s="1"/>
      <c r="U82" s="2"/>
      <c r="W82" s="7"/>
      <c r="X82" s="1"/>
      <c r="Y82" s="1"/>
      <c r="Z82" s="1"/>
      <c r="AA82" s="1"/>
      <c r="AB82" s="2"/>
    </row>
    <row r="83" spans="2:28" ht="12.75">
      <c r="B83" s="7"/>
      <c r="C83" s="1"/>
      <c r="D83" s="1"/>
      <c r="E83" s="1"/>
      <c r="F83" s="1"/>
      <c r="G83" s="2"/>
      <c r="I83" s="9"/>
      <c r="J83" s="1"/>
      <c r="K83" s="1"/>
      <c r="L83" s="1"/>
      <c r="M83" s="1"/>
      <c r="N83" s="10"/>
      <c r="P83" s="7"/>
      <c r="Q83" s="1"/>
      <c r="R83" s="1"/>
      <c r="S83" s="1"/>
      <c r="T83" s="1"/>
      <c r="U83" s="2"/>
      <c r="W83" s="7"/>
      <c r="X83" s="1"/>
      <c r="Y83" s="1"/>
      <c r="Z83" s="1"/>
      <c r="AA83" s="1"/>
      <c r="AB83" s="2"/>
    </row>
    <row r="84" spans="2:28" ht="12.75">
      <c r="B84" s="7"/>
      <c r="C84" s="1"/>
      <c r="D84" s="1"/>
      <c r="E84" s="1"/>
      <c r="F84" s="1"/>
      <c r="G84" s="2"/>
      <c r="I84" s="9"/>
      <c r="J84" s="1"/>
      <c r="K84" s="1"/>
      <c r="L84" s="1"/>
      <c r="M84" s="1"/>
      <c r="N84" s="10"/>
      <c r="P84" s="7"/>
      <c r="Q84" s="1"/>
      <c r="R84" s="1"/>
      <c r="S84" s="1"/>
      <c r="T84" s="1"/>
      <c r="U84" s="2"/>
      <c r="W84" s="7"/>
      <c r="X84" s="1"/>
      <c r="Y84" s="1"/>
      <c r="Z84" s="1"/>
      <c r="AA84" s="1"/>
      <c r="AB84" s="2"/>
    </row>
    <row r="85" spans="2:28" ht="12.75">
      <c r="B85" s="7"/>
      <c r="C85" s="1"/>
      <c r="D85" s="1"/>
      <c r="E85" s="1"/>
      <c r="F85" s="1"/>
      <c r="G85" s="2"/>
      <c r="I85" s="9"/>
      <c r="J85" s="1"/>
      <c r="K85" s="1"/>
      <c r="L85" s="1"/>
      <c r="M85" s="1"/>
      <c r="N85" s="10"/>
      <c r="P85" s="7"/>
      <c r="Q85" s="1"/>
      <c r="R85" s="1"/>
      <c r="S85" s="1"/>
      <c r="T85" s="1"/>
      <c r="U85" s="2"/>
      <c r="W85" s="7"/>
      <c r="X85" s="1"/>
      <c r="Y85" s="1"/>
      <c r="Z85" s="1"/>
      <c r="AA85" s="1"/>
      <c r="AB85" s="2"/>
    </row>
    <row r="86" spans="2:28" ht="12.75">
      <c r="B86" s="7"/>
      <c r="C86" s="1"/>
      <c r="D86" s="1"/>
      <c r="E86" s="1"/>
      <c r="F86" s="1"/>
      <c r="G86" s="2"/>
      <c r="I86" s="9"/>
      <c r="J86" s="1"/>
      <c r="K86" s="1"/>
      <c r="L86" s="1"/>
      <c r="M86" s="1"/>
      <c r="N86" s="10"/>
      <c r="P86" s="7"/>
      <c r="Q86" s="1"/>
      <c r="R86" s="1"/>
      <c r="S86" s="1"/>
      <c r="T86" s="1"/>
      <c r="U86" s="2"/>
      <c r="W86" s="7"/>
      <c r="X86" s="1"/>
      <c r="Y86" s="1"/>
      <c r="Z86" s="1"/>
      <c r="AA86" s="1"/>
      <c r="AB86" s="2"/>
    </row>
    <row r="87" spans="2:28" ht="12.75">
      <c r="B87" s="7"/>
      <c r="C87" s="1"/>
      <c r="D87" s="1"/>
      <c r="E87" s="1"/>
      <c r="F87" s="1"/>
      <c r="G87" s="2"/>
      <c r="I87" s="9"/>
      <c r="J87" s="1"/>
      <c r="K87" s="1"/>
      <c r="L87" s="1"/>
      <c r="M87" s="1"/>
      <c r="N87" s="10"/>
      <c r="P87" s="7"/>
      <c r="Q87" s="1"/>
      <c r="R87" s="1"/>
      <c r="S87" s="1"/>
      <c r="T87" s="1"/>
      <c r="U87" s="2"/>
      <c r="W87" s="7"/>
      <c r="X87" s="1"/>
      <c r="Y87" s="1"/>
      <c r="Z87" s="1"/>
      <c r="AA87" s="1"/>
      <c r="AB87" s="2"/>
    </row>
    <row r="88" spans="2:28" ht="12.75">
      <c r="B88" s="7"/>
      <c r="C88" s="1"/>
      <c r="D88" s="1"/>
      <c r="E88" s="1"/>
      <c r="F88" s="1"/>
      <c r="G88" s="2"/>
      <c r="I88" s="9"/>
      <c r="J88" s="1"/>
      <c r="K88" s="1"/>
      <c r="L88" s="1"/>
      <c r="M88" s="1"/>
      <c r="N88" s="10"/>
      <c r="P88" s="7"/>
      <c r="Q88" s="1"/>
      <c r="R88" s="1"/>
      <c r="S88" s="1"/>
      <c r="T88" s="1"/>
      <c r="U88" s="2"/>
      <c r="W88" s="7"/>
      <c r="X88" s="1"/>
      <c r="Y88" s="1"/>
      <c r="Z88" s="1"/>
      <c r="AA88" s="1"/>
      <c r="AB88" s="2"/>
    </row>
    <row r="89" spans="2:28" ht="12.75">
      <c r="B89" s="7"/>
      <c r="C89" s="1"/>
      <c r="D89" s="1"/>
      <c r="E89" s="1"/>
      <c r="F89" s="1"/>
      <c r="G89" s="2"/>
      <c r="I89" s="9"/>
      <c r="J89" s="1"/>
      <c r="K89" s="1"/>
      <c r="L89" s="1"/>
      <c r="M89" s="1"/>
      <c r="N89" s="10"/>
      <c r="P89" s="7"/>
      <c r="Q89" s="1"/>
      <c r="R89" s="1"/>
      <c r="S89" s="1"/>
      <c r="T89" s="1"/>
      <c r="U89" s="2"/>
      <c r="W89" s="7"/>
      <c r="X89" s="1"/>
      <c r="Y89" s="1"/>
      <c r="Z89" s="1"/>
      <c r="AA89" s="1"/>
      <c r="AB89" s="2"/>
    </row>
    <row r="90" spans="2:28" ht="12.75">
      <c r="B90" s="7"/>
      <c r="C90" s="1"/>
      <c r="D90" s="1"/>
      <c r="E90" s="1"/>
      <c r="F90" s="1"/>
      <c r="G90" s="2"/>
      <c r="I90" s="9"/>
      <c r="J90" s="1"/>
      <c r="K90" s="1"/>
      <c r="L90" s="1"/>
      <c r="M90" s="1"/>
      <c r="N90" s="10"/>
      <c r="P90" s="7"/>
      <c r="Q90" s="1"/>
      <c r="R90" s="1"/>
      <c r="S90" s="1"/>
      <c r="T90" s="1"/>
      <c r="U90" s="2"/>
      <c r="W90" s="7"/>
      <c r="X90" s="1"/>
      <c r="Y90" s="1"/>
      <c r="Z90" s="1"/>
      <c r="AA90" s="1"/>
      <c r="AB90" s="2"/>
    </row>
    <row r="91" spans="2:28" ht="12.75">
      <c r="B91" s="7"/>
      <c r="C91" s="1"/>
      <c r="D91" s="1"/>
      <c r="E91" s="1"/>
      <c r="F91" s="1"/>
      <c r="G91" s="2"/>
      <c r="I91" s="9"/>
      <c r="J91" s="1"/>
      <c r="K91" s="1"/>
      <c r="L91" s="1"/>
      <c r="M91" s="1"/>
      <c r="N91" s="10"/>
      <c r="P91" s="7"/>
      <c r="Q91" s="1"/>
      <c r="R91" s="1"/>
      <c r="S91" s="1"/>
      <c r="T91" s="1"/>
      <c r="U91" s="2"/>
      <c r="W91" s="7"/>
      <c r="X91" s="1"/>
      <c r="Y91" s="1"/>
      <c r="Z91" s="1"/>
      <c r="AA91" s="1"/>
      <c r="AB91" s="2"/>
    </row>
    <row r="92" spans="2:28" ht="12.75">
      <c r="B92" s="7"/>
      <c r="C92" s="1"/>
      <c r="D92" s="1"/>
      <c r="E92" s="1"/>
      <c r="F92" s="1"/>
      <c r="G92" s="2"/>
      <c r="I92" s="9"/>
      <c r="J92" s="1"/>
      <c r="K92" s="1"/>
      <c r="L92" s="1"/>
      <c r="M92" s="1"/>
      <c r="N92" s="10"/>
      <c r="P92" s="7"/>
      <c r="Q92" s="1"/>
      <c r="R92" s="1"/>
      <c r="S92" s="1"/>
      <c r="T92" s="1"/>
      <c r="U92" s="2"/>
      <c r="W92" s="7"/>
      <c r="X92" s="1"/>
      <c r="Y92" s="1"/>
      <c r="Z92" s="1"/>
      <c r="AA92" s="1"/>
      <c r="AB92" s="2"/>
    </row>
    <row r="93" spans="2:28" ht="12.75">
      <c r="B93" s="7"/>
      <c r="C93" s="1"/>
      <c r="D93" s="1"/>
      <c r="E93" s="1"/>
      <c r="F93" s="1"/>
      <c r="G93" s="2"/>
      <c r="I93" s="9"/>
      <c r="J93" s="1"/>
      <c r="K93" s="1"/>
      <c r="L93" s="1"/>
      <c r="M93" s="1"/>
      <c r="N93" s="10"/>
      <c r="P93" s="7"/>
      <c r="Q93" s="1"/>
      <c r="R93" s="1"/>
      <c r="S93" s="1"/>
      <c r="T93" s="1"/>
      <c r="U93" s="2"/>
      <c r="W93" s="7"/>
      <c r="X93" s="1"/>
      <c r="Y93" s="1"/>
      <c r="Z93" s="1"/>
      <c r="AA93" s="1"/>
      <c r="AB93" s="2"/>
    </row>
    <row r="94" spans="2:28" ht="12.75">
      <c r="B94" s="7"/>
      <c r="C94" s="1"/>
      <c r="D94" s="1"/>
      <c r="E94" s="1"/>
      <c r="F94" s="1"/>
      <c r="G94" s="2"/>
      <c r="I94" s="9"/>
      <c r="J94" s="1"/>
      <c r="K94" s="1"/>
      <c r="L94" s="1"/>
      <c r="M94" s="1"/>
      <c r="N94" s="10"/>
      <c r="P94" s="7"/>
      <c r="Q94" s="1"/>
      <c r="R94" s="1"/>
      <c r="S94" s="1"/>
      <c r="T94" s="1"/>
      <c r="U94" s="2"/>
      <c r="W94" s="7"/>
      <c r="X94" s="1"/>
      <c r="Y94" s="1"/>
      <c r="Z94" s="1"/>
      <c r="AA94" s="1"/>
      <c r="AB94" s="2"/>
    </row>
    <row r="95" spans="2:28" ht="12.75">
      <c r="B95" s="7"/>
      <c r="C95" s="1"/>
      <c r="D95" s="1"/>
      <c r="E95" s="1"/>
      <c r="F95" s="1"/>
      <c r="G95" s="2"/>
      <c r="I95" s="9"/>
      <c r="J95" s="1"/>
      <c r="K95" s="1"/>
      <c r="L95" s="1"/>
      <c r="M95" s="1"/>
      <c r="N95" s="10"/>
      <c r="P95" s="7"/>
      <c r="Q95" s="1"/>
      <c r="R95" s="1"/>
      <c r="S95" s="1"/>
      <c r="T95" s="1"/>
      <c r="U95" s="2"/>
      <c r="W95" s="7"/>
      <c r="X95" s="1"/>
      <c r="Y95" s="1"/>
      <c r="Z95" s="1"/>
      <c r="AA95" s="1"/>
      <c r="AB95" s="2"/>
    </row>
    <row r="96" spans="2:28" ht="12.75">
      <c r="B96" s="7"/>
      <c r="C96" s="1"/>
      <c r="D96" s="1"/>
      <c r="E96" s="1"/>
      <c r="F96" s="1"/>
      <c r="G96" s="2"/>
      <c r="I96" s="9"/>
      <c r="J96" s="1"/>
      <c r="K96" s="1"/>
      <c r="L96" s="1"/>
      <c r="M96" s="1"/>
      <c r="N96" s="10"/>
      <c r="P96" s="7"/>
      <c r="Q96" s="1"/>
      <c r="R96" s="1"/>
      <c r="S96" s="1"/>
      <c r="T96" s="1"/>
      <c r="U96" s="2"/>
      <c r="W96" s="7"/>
      <c r="X96" s="1"/>
      <c r="Y96" s="1"/>
      <c r="Z96" s="1"/>
      <c r="AA96" s="1"/>
      <c r="AB96" s="2"/>
    </row>
    <row r="97" spans="2:28" ht="12.75">
      <c r="B97" s="7"/>
      <c r="C97" s="1"/>
      <c r="D97" s="1"/>
      <c r="E97" s="1"/>
      <c r="F97" s="1"/>
      <c r="G97" s="2"/>
      <c r="I97" s="9"/>
      <c r="J97" s="1"/>
      <c r="K97" s="1"/>
      <c r="L97" s="1"/>
      <c r="M97" s="1"/>
      <c r="N97" s="10"/>
      <c r="P97" s="7"/>
      <c r="Q97" s="1"/>
      <c r="R97" s="1"/>
      <c r="S97" s="1"/>
      <c r="T97" s="1"/>
      <c r="U97" s="2"/>
      <c r="W97" s="7"/>
      <c r="X97" s="1"/>
      <c r="Y97" s="1"/>
      <c r="Z97" s="1"/>
      <c r="AA97" s="1"/>
      <c r="AB97" s="2"/>
    </row>
    <row r="98" spans="2:28" ht="12.75">
      <c r="B98" s="7"/>
      <c r="C98" s="1"/>
      <c r="D98" s="1"/>
      <c r="E98" s="1"/>
      <c r="F98" s="1"/>
      <c r="G98" s="2"/>
      <c r="I98" s="9"/>
      <c r="J98" s="1"/>
      <c r="K98" s="1"/>
      <c r="L98" s="1"/>
      <c r="M98" s="1"/>
      <c r="N98" s="10"/>
      <c r="P98" s="7"/>
      <c r="Q98" s="1"/>
      <c r="R98" s="1"/>
      <c r="S98" s="1"/>
      <c r="T98" s="1"/>
      <c r="U98" s="2"/>
      <c r="W98" s="7"/>
      <c r="X98" s="1"/>
      <c r="Y98" s="1"/>
      <c r="Z98" s="1"/>
      <c r="AA98" s="1"/>
      <c r="AB98" s="2"/>
    </row>
    <row r="99" spans="2:28" ht="12.75">
      <c r="B99" s="7"/>
      <c r="C99" s="1"/>
      <c r="D99" s="1"/>
      <c r="E99" s="1"/>
      <c r="F99" s="1"/>
      <c r="G99" s="2"/>
      <c r="I99" s="9"/>
      <c r="J99" s="1"/>
      <c r="K99" s="1"/>
      <c r="L99" s="1"/>
      <c r="M99" s="1"/>
      <c r="N99" s="10"/>
      <c r="P99" s="7"/>
      <c r="Q99" s="1"/>
      <c r="R99" s="1"/>
      <c r="S99" s="1"/>
      <c r="T99" s="1"/>
      <c r="U99" s="2"/>
      <c r="W99" s="7"/>
      <c r="X99" s="1"/>
      <c r="Y99" s="1"/>
      <c r="Z99" s="1"/>
      <c r="AA99" s="1"/>
      <c r="AB99" s="2"/>
    </row>
    <row r="100" spans="2:28" ht="13.5" thickBot="1">
      <c r="B100" s="7"/>
      <c r="C100" s="1"/>
      <c r="D100" s="1"/>
      <c r="E100" s="1"/>
      <c r="F100" s="1"/>
      <c r="G100" s="2"/>
      <c r="I100" s="9"/>
      <c r="J100" s="1"/>
      <c r="K100" s="1"/>
      <c r="L100" s="1"/>
      <c r="M100" s="1"/>
      <c r="N100" s="10"/>
      <c r="P100" s="8"/>
      <c r="Q100" s="3"/>
      <c r="R100" s="3"/>
      <c r="S100" s="3"/>
      <c r="T100" s="3"/>
      <c r="U100" s="4"/>
      <c r="W100" s="8"/>
      <c r="X100" s="3"/>
      <c r="Y100" s="3"/>
      <c r="Z100" s="3"/>
      <c r="AA100" s="3"/>
      <c r="AB100" s="4"/>
    </row>
    <row r="101" spans="2:14" ht="14.25" thickBot="1" thickTop="1">
      <c r="B101" s="8"/>
      <c r="C101" s="3"/>
      <c r="D101" s="3"/>
      <c r="E101" s="3"/>
      <c r="F101" s="3"/>
      <c r="G101" s="4"/>
      <c r="I101" s="40"/>
      <c r="J101" s="41"/>
      <c r="K101" s="41"/>
      <c r="L101" s="41"/>
      <c r="M101" s="41"/>
      <c r="N101" s="34"/>
    </row>
    <row r="102" spans="9:14" ht="13.5" thickTop="1">
      <c r="I102" s="1"/>
      <c r="J102" s="1"/>
      <c r="K102" s="1"/>
      <c r="L102" s="1"/>
      <c r="M102" s="1"/>
      <c r="N102" s="1"/>
    </row>
    <row r="103" spans="9:14" ht="12.75">
      <c r="I103" s="1"/>
      <c r="J103" s="1"/>
      <c r="K103" s="1"/>
      <c r="L103" s="1"/>
      <c r="M103" s="1"/>
      <c r="N103" s="1"/>
    </row>
    <row r="104" spans="9:14" ht="12.75">
      <c r="I104" s="1"/>
      <c r="J104" s="1"/>
      <c r="K104" s="1"/>
      <c r="L104" s="1"/>
      <c r="M104" s="1"/>
      <c r="N104" s="1"/>
    </row>
  </sheetData>
  <mergeCells count="4">
    <mergeCell ref="W2:AB2"/>
    <mergeCell ref="B2:G2"/>
    <mergeCell ref="I2:N2"/>
    <mergeCell ref="P2:U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U50"/>
  <sheetViews>
    <sheetView zoomScale="85" zoomScaleNormal="85" workbookViewId="0" topLeftCell="A1">
      <selection activeCell="D50" sqref="D50"/>
    </sheetView>
  </sheetViews>
  <sheetFormatPr defaultColWidth="9.140625" defaultRowHeight="12.75"/>
  <cols>
    <col min="1" max="1" width="29.140625" style="0" customWidth="1"/>
    <col min="2" max="2" width="13.140625" style="0" bestFit="1" customWidth="1"/>
    <col min="3" max="3" width="12.00390625" style="0" customWidth="1"/>
    <col min="4" max="4" width="7.8515625" style="0" bestFit="1" customWidth="1"/>
    <col min="5" max="5" width="17.00390625" style="0" customWidth="1"/>
  </cols>
  <sheetData>
    <row r="1" ht="13.5" thickBot="1">
      <c r="A1" t="s">
        <v>0</v>
      </c>
    </row>
    <row r="2" spans="1:21" ht="12.75">
      <c r="A2" s="20" t="s">
        <v>1</v>
      </c>
      <c r="B2" s="45" t="s">
        <v>89</v>
      </c>
      <c r="C2" s="45" t="s">
        <v>92</v>
      </c>
      <c r="D2" s="95"/>
      <c r="E2" s="92" t="s">
        <v>88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12.75">
      <c r="A3" s="21" t="s">
        <v>2</v>
      </c>
      <c r="B3" s="37" t="s">
        <v>31</v>
      </c>
      <c r="C3" s="1" t="s">
        <v>11</v>
      </c>
      <c r="D3" s="96"/>
      <c r="E3" s="14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2.75">
      <c r="A4" s="21" t="s">
        <v>12</v>
      </c>
      <c r="B4" s="1"/>
      <c r="C4" s="1"/>
      <c r="D4" s="96"/>
      <c r="E4" s="14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2.75">
      <c r="A5" s="22" t="s">
        <v>26</v>
      </c>
      <c r="B5" s="16"/>
      <c r="C5" s="16"/>
      <c r="D5" s="16"/>
      <c r="E5" s="23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2.75">
      <c r="A6" s="21" t="s">
        <v>3</v>
      </c>
      <c r="B6" s="1">
        <v>33.4</v>
      </c>
      <c r="C6" s="1">
        <v>33.4</v>
      </c>
      <c r="D6" s="96"/>
      <c r="E6" s="14">
        <v>0.8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21" t="s">
        <v>4</v>
      </c>
      <c r="B7" s="69">
        <v>743.8</v>
      </c>
      <c r="C7" s="69">
        <v>743.8</v>
      </c>
      <c r="D7" s="97"/>
      <c r="E7" s="93">
        <v>29.5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ht="12.75">
      <c r="A8" s="21" t="s">
        <v>5</v>
      </c>
      <c r="B8" s="1">
        <v>1099</v>
      </c>
      <c r="C8" s="1">
        <v>1099</v>
      </c>
      <c r="D8" s="96"/>
      <c r="E8" s="14">
        <v>59.6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2.75">
      <c r="A9" s="22" t="s">
        <v>25</v>
      </c>
      <c r="B9" s="16"/>
      <c r="C9" s="16"/>
      <c r="D9" s="16"/>
      <c r="E9" s="23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2.75">
      <c r="A10" s="21" t="s">
        <v>3</v>
      </c>
      <c r="B10" s="1" t="s">
        <v>33</v>
      </c>
      <c r="C10" s="1" t="s">
        <v>33</v>
      </c>
      <c r="D10" s="96"/>
      <c r="E10" s="14" t="s">
        <v>33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2.75">
      <c r="A11" s="21" t="s">
        <v>4</v>
      </c>
      <c r="B11" s="1" t="s">
        <v>33</v>
      </c>
      <c r="C11" s="1" t="s">
        <v>33</v>
      </c>
      <c r="D11" s="96"/>
      <c r="E11" s="14" t="s">
        <v>33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2.75">
      <c r="A12" s="21" t="s">
        <v>5</v>
      </c>
      <c r="B12" s="1" t="s">
        <v>33</v>
      </c>
      <c r="C12" s="1" t="s">
        <v>33</v>
      </c>
      <c r="D12" s="96"/>
      <c r="E12" s="14" t="s">
        <v>33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2.75">
      <c r="A13" s="22" t="s">
        <v>24</v>
      </c>
      <c r="B13" s="16"/>
      <c r="C13" s="16"/>
      <c r="D13" s="16"/>
      <c r="E13" s="23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12.75">
      <c r="A14" s="21" t="s">
        <v>3</v>
      </c>
      <c r="B14" s="1">
        <v>33.4</v>
      </c>
      <c r="C14" s="1">
        <v>33.4</v>
      </c>
      <c r="D14" s="96"/>
      <c r="E14" s="14">
        <v>0.8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2.75">
      <c r="A15" s="21" t="s">
        <v>4</v>
      </c>
      <c r="B15" s="69">
        <v>743.8</v>
      </c>
      <c r="C15" s="69">
        <v>743.8</v>
      </c>
      <c r="D15" s="97"/>
      <c r="E15" s="93">
        <v>29.5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12.75">
      <c r="A16" s="21" t="s">
        <v>5</v>
      </c>
      <c r="B16" s="1">
        <v>1099</v>
      </c>
      <c r="C16" s="1">
        <v>1099</v>
      </c>
      <c r="D16" s="96"/>
      <c r="E16" s="14">
        <v>59.6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12.75">
      <c r="A17" s="22" t="s">
        <v>6</v>
      </c>
      <c r="B17" s="16"/>
      <c r="C17" s="16"/>
      <c r="D17" s="16"/>
      <c r="E17" s="23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1:21" ht="12.75">
      <c r="A18" s="21" t="s">
        <v>3</v>
      </c>
      <c r="B18" s="1">
        <v>94.22</v>
      </c>
      <c r="C18" s="1">
        <v>91.13</v>
      </c>
      <c r="D18" s="96"/>
      <c r="E18" s="93">
        <v>96.2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ht="12.75">
      <c r="A19" s="21" t="s">
        <v>4</v>
      </c>
      <c r="B19" s="19">
        <v>97.1</v>
      </c>
      <c r="C19" s="5">
        <v>95.63</v>
      </c>
      <c r="D19" s="98"/>
      <c r="E19" s="93">
        <v>96.89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ht="12.75">
      <c r="A20" s="21" t="s">
        <v>5</v>
      </c>
      <c r="B20" s="12">
        <v>97.66</v>
      </c>
      <c r="C20" s="1">
        <v>96.12</v>
      </c>
      <c r="D20" s="96"/>
      <c r="E20" s="93">
        <v>97.135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ht="12.75">
      <c r="A21" s="22" t="s">
        <v>7</v>
      </c>
      <c r="B21" s="16"/>
      <c r="C21" s="16"/>
      <c r="D21" s="16"/>
      <c r="E21" s="23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1:21" ht="12.75">
      <c r="A22" s="21" t="s">
        <v>3</v>
      </c>
      <c r="B22" s="1">
        <f aca="true" t="shared" si="0" ref="B22:E24">B18-B$28</f>
        <v>2.260000000000005</v>
      </c>
      <c r="C22" s="1">
        <f t="shared" si="0"/>
        <v>2.1899999999999977</v>
      </c>
      <c r="D22" s="96"/>
      <c r="E22" s="24">
        <f t="shared" si="0"/>
        <v>0.38000000000000966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ht="12.75">
      <c r="A23" s="21" t="s">
        <v>4</v>
      </c>
      <c r="B23" s="1">
        <f t="shared" si="0"/>
        <v>5.140000000000001</v>
      </c>
      <c r="C23" s="1">
        <f t="shared" si="0"/>
        <v>6.689999999999998</v>
      </c>
      <c r="D23" s="96"/>
      <c r="E23" s="24">
        <f>E19-E$28</f>
        <v>1.0700000000000074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ht="12.75">
      <c r="A24" s="21" t="s">
        <v>5</v>
      </c>
      <c r="B24" s="1">
        <f t="shared" si="0"/>
        <v>5.700000000000003</v>
      </c>
      <c r="C24" s="1">
        <f t="shared" si="0"/>
        <v>7.180000000000007</v>
      </c>
      <c r="D24" s="96"/>
      <c r="E24" s="24">
        <f>E20-E$28</f>
        <v>1.315000000000012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ht="12.75">
      <c r="A25" s="22" t="s">
        <v>8</v>
      </c>
      <c r="B25" s="16"/>
      <c r="C25" s="16"/>
      <c r="D25" s="16"/>
      <c r="E25" s="23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1" ht="12.75">
      <c r="A26" s="21" t="s">
        <v>9</v>
      </c>
      <c r="B26" s="43"/>
      <c r="C26" s="43">
        <v>3.4994</v>
      </c>
      <c r="D26" s="99"/>
      <c r="E26" s="14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 ht="12.75">
      <c r="A27" s="21" t="s">
        <v>35</v>
      </c>
      <c r="B27" s="43">
        <v>0.5981</v>
      </c>
      <c r="C27" s="43">
        <v>2.8705</v>
      </c>
      <c r="D27" s="99"/>
      <c r="E27" s="14">
        <v>-0.7652</v>
      </c>
      <c r="F27" s="36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ht="12.75">
      <c r="A28" s="21" t="s">
        <v>10</v>
      </c>
      <c r="B28" s="43">
        <v>91.96</v>
      </c>
      <c r="C28" s="43">
        <v>88.94</v>
      </c>
      <c r="D28" s="99"/>
      <c r="E28" s="14">
        <v>95.82</v>
      </c>
      <c r="F28" s="3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ht="13.5" thickBot="1">
      <c r="A29" s="25" t="s">
        <v>36</v>
      </c>
      <c r="B29" s="71">
        <v>1.3683</v>
      </c>
      <c r="C29" s="94">
        <v>6.4675</v>
      </c>
      <c r="D29" s="100"/>
      <c r="E29" s="26">
        <v>3.49</v>
      </c>
      <c r="F29" s="36"/>
      <c r="G29" s="12"/>
      <c r="H29" s="12"/>
      <c r="I29" s="12"/>
      <c r="J29" s="12"/>
      <c r="K29" s="12"/>
      <c r="L29" s="12"/>
      <c r="M29" s="17"/>
      <c r="N29" s="12"/>
      <c r="O29" s="12"/>
      <c r="P29" s="12"/>
      <c r="Q29" s="12"/>
      <c r="R29" s="12"/>
      <c r="S29" s="12"/>
      <c r="T29" s="12"/>
      <c r="U29" s="12"/>
    </row>
    <row r="33" ht="13.5" thickBot="1"/>
    <row r="34" spans="1:21" ht="13.5" thickBot="1">
      <c r="A34" s="47"/>
      <c r="B34" s="132" t="s">
        <v>16</v>
      </c>
      <c r="C34" s="133"/>
      <c r="D34" s="133"/>
      <c r="E34" s="133"/>
      <c r="F34" s="134"/>
      <c r="G34" s="132" t="s">
        <v>17</v>
      </c>
      <c r="H34" s="133"/>
      <c r="I34" s="133"/>
      <c r="J34" s="133"/>
      <c r="K34" s="134"/>
      <c r="L34" s="15"/>
      <c r="M34" s="15"/>
      <c r="N34" s="15"/>
      <c r="O34" s="15"/>
      <c r="P34" s="15"/>
      <c r="Q34" s="27"/>
      <c r="R34" s="27"/>
      <c r="S34" s="27"/>
      <c r="T34" s="27"/>
      <c r="U34" s="27"/>
    </row>
    <row r="35" spans="1:21" ht="25.5">
      <c r="A35" s="48" t="s">
        <v>13</v>
      </c>
      <c r="B35" s="68" t="s">
        <v>14</v>
      </c>
      <c r="C35" s="50" t="s">
        <v>15</v>
      </c>
      <c r="D35" s="50" t="s">
        <v>34</v>
      </c>
      <c r="E35" s="51" t="s">
        <v>43</v>
      </c>
      <c r="F35" s="52" t="s">
        <v>44</v>
      </c>
      <c r="G35" s="49" t="s">
        <v>14</v>
      </c>
      <c r="H35" s="50" t="s">
        <v>15</v>
      </c>
      <c r="I35" s="50" t="s">
        <v>34</v>
      </c>
      <c r="J35" s="51" t="s">
        <v>43</v>
      </c>
      <c r="K35" s="52" t="s">
        <v>44</v>
      </c>
      <c r="L35" s="64"/>
      <c r="M35" s="65"/>
      <c r="N35" s="65"/>
      <c r="O35" s="66"/>
      <c r="P35" s="67"/>
      <c r="Q35" s="1"/>
      <c r="R35" s="1"/>
      <c r="S35" s="1"/>
      <c r="T35" s="1"/>
      <c r="U35" s="1"/>
    </row>
    <row r="36" spans="1:21" ht="12.75">
      <c r="A36" s="53">
        <v>13</v>
      </c>
      <c r="B36" s="70"/>
      <c r="C36" s="70">
        <v>93.72</v>
      </c>
      <c r="D36" s="70">
        <v>93.56</v>
      </c>
      <c r="E36" s="56"/>
      <c r="F36" s="57"/>
      <c r="G36" s="54"/>
      <c r="H36" s="55">
        <v>90.52</v>
      </c>
      <c r="I36" s="55">
        <v>90.52</v>
      </c>
      <c r="J36" s="56"/>
      <c r="K36" s="57"/>
      <c r="L36" s="55"/>
      <c r="M36" s="55"/>
      <c r="N36" s="55"/>
      <c r="O36" s="56"/>
      <c r="P36" s="63"/>
      <c r="Q36" s="12"/>
      <c r="R36" s="12"/>
      <c r="S36" s="12"/>
      <c r="T36" s="12"/>
      <c r="U36" s="12"/>
    </row>
    <row r="37" spans="1:21" ht="12.75">
      <c r="A37" s="53">
        <v>33.4</v>
      </c>
      <c r="B37" s="70">
        <v>94.22</v>
      </c>
      <c r="C37" s="70">
        <v>94.22</v>
      </c>
      <c r="D37" s="70">
        <v>94.22</v>
      </c>
      <c r="E37" s="56">
        <f>B37-C37</f>
        <v>0</v>
      </c>
      <c r="F37" s="57">
        <f>B37-D37</f>
        <v>0</v>
      </c>
      <c r="G37" s="54">
        <v>91.13</v>
      </c>
      <c r="H37" s="55">
        <v>91.13</v>
      </c>
      <c r="I37" s="55">
        <v>91.13</v>
      </c>
      <c r="J37" s="56">
        <f>G37-H37</f>
        <v>0</v>
      </c>
      <c r="K37" s="57">
        <f>G37-I37</f>
        <v>0</v>
      </c>
      <c r="L37" s="55"/>
      <c r="M37" s="55"/>
      <c r="N37" s="55"/>
      <c r="O37" s="56"/>
      <c r="P37" s="63"/>
      <c r="Q37" s="12"/>
      <c r="R37" s="12"/>
      <c r="S37" s="12"/>
      <c r="T37" s="12"/>
      <c r="U37" s="12"/>
    </row>
    <row r="38" spans="1:21" ht="12.75">
      <c r="A38" s="53">
        <v>743.8</v>
      </c>
      <c r="B38" s="70">
        <v>97.1</v>
      </c>
      <c r="C38" s="70">
        <v>97.1</v>
      </c>
      <c r="D38" s="70">
        <v>97.13</v>
      </c>
      <c r="E38" s="56">
        <f>B38-C38</f>
        <v>0</v>
      </c>
      <c r="F38" s="57">
        <f>B38-D38</f>
        <v>-0.030000000000001137</v>
      </c>
      <c r="G38" s="54">
        <v>95.63</v>
      </c>
      <c r="H38" s="55">
        <v>95.41</v>
      </c>
      <c r="I38" s="55">
        <v>94.94</v>
      </c>
      <c r="J38" s="56">
        <f>G38-H38</f>
        <v>0.21999999999999886</v>
      </c>
      <c r="K38" s="57">
        <f>G38-I38</f>
        <v>0.6899999999999977</v>
      </c>
      <c r="L38" s="55"/>
      <c r="M38" s="55"/>
      <c r="N38" s="55"/>
      <c r="O38" s="56"/>
      <c r="P38" s="63"/>
      <c r="Q38" s="12"/>
      <c r="R38" s="12"/>
      <c r="S38" s="12"/>
      <c r="T38" s="12"/>
      <c r="U38" s="12"/>
    </row>
    <row r="39" spans="1:21" ht="12.75">
      <c r="A39" s="53">
        <v>1099</v>
      </c>
      <c r="B39" s="70">
        <v>97.66</v>
      </c>
      <c r="C39" s="70">
        <v>97.66</v>
      </c>
      <c r="D39" s="70">
        <v>97.65</v>
      </c>
      <c r="E39" s="56">
        <f>B39-C39</f>
        <v>0</v>
      </c>
      <c r="F39" s="57">
        <f>B39-D39</f>
        <v>0.009999999999990905</v>
      </c>
      <c r="G39" s="54">
        <v>96.12</v>
      </c>
      <c r="H39" s="55">
        <v>96.35</v>
      </c>
      <c r="I39" s="55">
        <v>95.43</v>
      </c>
      <c r="J39" s="56">
        <f>G39-H39</f>
        <v>-0.22999999999998977</v>
      </c>
      <c r="K39" s="57">
        <f>G39-I39</f>
        <v>0.6899999999999977</v>
      </c>
      <c r="L39" s="55"/>
      <c r="M39" s="55"/>
      <c r="N39" s="55"/>
      <c r="O39" s="56"/>
      <c r="P39" s="63"/>
      <c r="Q39" s="12"/>
      <c r="R39" s="12"/>
      <c r="S39" s="12"/>
      <c r="T39" s="12"/>
      <c r="U39" s="12"/>
    </row>
    <row r="40" spans="1:21" ht="13.5" thickBot="1">
      <c r="A40" s="58">
        <v>5500</v>
      </c>
      <c r="B40" s="70"/>
      <c r="C40" s="70">
        <v>100.69</v>
      </c>
      <c r="D40" s="70">
        <v>100.45</v>
      </c>
      <c r="E40" s="61"/>
      <c r="F40" s="62"/>
      <c r="G40" s="59"/>
      <c r="H40" s="60">
        <v>101.93</v>
      </c>
      <c r="I40" s="60">
        <v>99.18</v>
      </c>
      <c r="J40" s="61"/>
      <c r="K40" s="62"/>
      <c r="L40" s="55"/>
      <c r="M40" s="55"/>
      <c r="N40" s="55"/>
      <c r="O40" s="56"/>
      <c r="P40" s="63"/>
      <c r="Q40" s="12"/>
      <c r="R40" s="12"/>
      <c r="S40" s="12"/>
      <c r="T40" s="12"/>
      <c r="U40" s="12"/>
    </row>
    <row r="41" spans="1:21" ht="12.75">
      <c r="A41" s="12"/>
      <c r="B41" s="28"/>
      <c r="C41" s="28"/>
      <c r="D41" s="28"/>
      <c r="E41" s="28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3.5" thickBot="1">
      <c r="A43" s="1"/>
      <c r="B43" s="27"/>
      <c r="C43" s="27"/>
      <c r="D43" s="27"/>
      <c r="E43" s="27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21" ht="13.5" thickBot="1">
      <c r="A44" s="47"/>
      <c r="B44" s="132" t="s">
        <v>88</v>
      </c>
      <c r="C44" s="133"/>
      <c r="D44" s="133"/>
      <c r="E44" s="133"/>
      <c r="F44" s="134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1:21" ht="25.5">
      <c r="A45" s="48" t="s">
        <v>13</v>
      </c>
      <c r="B45" s="68" t="s">
        <v>14</v>
      </c>
      <c r="C45" s="50" t="s">
        <v>15</v>
      </c>
      <c r="D45" s="50" t="s">
        <v>34</v>
      </c>
      <c r="E45" s="51" t="s">
        <v>43</v>
      </c>
      <c r="F45" s="52" t="s">
        <v>44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1:21" ht="12.75">
      <c r="A46" s="53">
        <v>0.3</v>
      </c>
      <c r="B46" s="11"/>
      <c r="C46" s="1">
        <v>96.106</v>
      </c>
      <c r="D46" s="11">
        <v>96.033</v>
      </c>
      <c r="E46" s="56"/>
      <c r="F46" s="57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21" ht="12.75">
      <c r="A47" s="53">
        <v>0.8</v>
      </c>
      <c r="B47" s="9">
        <v>96.2</v>
      </c>
      <c r="C47" s="1">
        <v>96.2</v>
      </c>
      <c r="D47" s="11">
        <v>96.198</v>
      </c>
      <c r="E47" s="56">
        <f>B47-C47</f>
        <v>0</v>
      </c>
      <c r="F47" s="57">
        <f>B47-D47</f>
        <v>0.0020000000000095497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21" ht="12.75">
      <c r="A48" s="53">
        <v>29.5</v>
      </c>
      <c r="B48" s="9">
        <v>96.89</v>
      </c>
      <c r="C48" s="1">
        <v>96.894</v>
      </c>
      <c r="D48" s="11">
        <v>96.939</v>
      </c>
      <c r="E48" s="56">
        <f>B48-C48</f>
        <v>-0.0040000000000048885</v>
      </c>
      <c r="F48" s="57">
        <f>B48-D48</f>
        <v>-0.04899999999999238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6" ht="12.75">
      <c r="A49" s="53">
        <v>59.6</v>
      </c>
      <c r="B49" s="9">
        <v>97.14</v>
      </c>
      <c r="C49" s="1">
        <v>97.136</v>
      </c>
      <c r="D49" s="11">
        <v>97.109</v>
      </c>
      <c r="E49" s="56">
        <f>B49-C49</f>
        <v>0.0040000000000048885</v>
      </c>
      <c r="F49" s="57">
        <f>B49-D49</f>
        <v>0.03100000000000591</v>
      </c>
    </row>
    <row r="50" spans="1:6" ht="13.5" thickBot="1">
      <c r="A50" s="58">
        <v>300</v>
      </c>
      <c r="B50" s="32"/>
      <c r="C50" s="41">
        <v>97.916</v>
      </c>
      <c r="D50" s="32">
        <v>97.569</v>
      </c>
      <c r="E50" s="61"/>
      <c r="F50" s="62"/>
    </row>
  </sheetData>
  <mergeCells count="3">
    <mergeCell ref="G34:K34"/>
    <mergeCell ref="B44:F44"/>
    <mergeCell ref="B34:F34"/>
  </mergeCells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N1:AR96"/>
  <sheetViews>
    <sheetView zoomScale="85" zoomScaleNormal="85" workbookViewId="0" topLeftCell="A1">
      <selection activeCell="M48" sqref="M48"/>
    </sheetView>
  </sheetViews>
  <sheetFormatPr defaultColWidth="9.140625" defaultRowHeight="12.75"/>
  <cols>
    <col min="14" max="14" width="15.421875" style="0" bestFit="1" customWidth="1"/>
    <col min="20" max="20" width="13.140625" style="0" customWidth="1"/>
  </cols>
  <sheetData>
    <row r="1" spans="14:21" ht="13.5" thickBot="1">
      <c r="N1" s="6" t="s">
        <v>19</v>
      </c>
      <c r="O1" s="6" t="s">
        <v>90</v>
      </c>
      <c r="T1" s="6" t="s">
        <v>19</v>
      </c>
      <c r="U1" s="6" t="s">
        <v>91</v>
      </c>
    </row>
    <row r="2" spans="14:33" ht="12.75">
      <c r="N2" s="30" t="s">
        <v>18</v>
      </c>
      <c r="O2" s="74">
        <v>1</v>
      </c>
      <c r="P2" s="72">
        <v>2</v>
      </c>
      <c r="Q2" s="73"/>
      <c r="R2" s="73"/>
      <c r="S2" s="73"/>
      <c r="T2" s="75" t="s">
        <v>18</v>
      </c>
      <c r="U2" s="74">
        <v>1</v>
      </c>
      <c r="V2" s="72">
        <v>2</v>
      </c>
      <c r="W2" s="73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4:32" ht="12.75">
      <c r="N3" s="9">
        <v>12</v>
      </c>
      <c r="O3" s="1">
        <v>93.516</v>
      </c>
      <c r="P3" s="10">
        <v>90.476</v>
      </c>
      <c r="Q3" s="12"/>
      <c r="R3" s="11"/>
      <c r="S3" s="11"/>
      <c r="T3" s="9">
        <v>12</v>
      </c>
      <c r="U3" s="11">
        <f>O3-Summary_Tables!B$28</f>
        <v>1.5560000000000116</v>
      </c>
      <c r="V3" s="31">
        <f>P3-Summary_Tables!C$28</f>
        <v>1.5360000000000014</v>
      </c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4:32" ht="12.75">
      <c r="N4" s="9">
        <v>33.4</v>
      </c>
      <c r="O4" s="1">
        <v>94.217</v>
      </c>
      <c r="P4" s="10">
        <v>91.134</v>
      </c>
      <c r="Q4" s="12"/>
      <c r="R4" s="11"/>
      <c r="S4" s="11"/>
      <c r="T4" s="9">
        <v>33.4</v>
      </c>
      <c r="U4" s="11">
        <f>O4-Summary_Tables!B$28</f>
        <v>2.257000000000005</v>
      </c>
      <c r="V4" s="31">
        <f>P4-Summary_Tables!C$28</f>
        <v>2.1940000000000026</v>
      </c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4:32" ht="12.75">
      <c r="N5" s="9">
        <v>50</v>
      </c>
      <c r="O5" s="1">
        <v>94.495</v>
      </c>
      <c r="P5" s="10">
        <v>91.466</v>
      </c>
      <c r="Q5" s="12"/>
      <c r="R5" s="11"/>
      <c r="S5" s="11"/>
      <c r="T5" s="9">
        <v>50</v>
      </c>
      <c r="U5" s="11">
        <f>O5-Summary_Tables!B$28</f>
        <v>2.535000000000011</v>
      </c>
      <c r="V5" s="31">
        <f>P5-Summary_Tables!C$28</f>
        <v>2.5259999999999962</v>
      </c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4:32" ht="12.75">
      <c r="N6" s="9">
        <v>80</v>
      </c>
      <c r="O6" s="1">
        <v>94.854</v>
      </c>
      <c r="P6" s="10">
        <v>91.915</v>
      </c>
      <c r="Q6" s="12"/>
      <c r="R6" s="11"/>
      <c r="S6" s="11"/>
      <c r="T6" s="9">
        <v>80</v>
      </c>
      <c r="U6" s="11">
        <f>O6-Summary_Tables!B$28</f>
        <v>2.8940000000000055</v>
      </c>
      <c r="V6" s="31">
        <f>P6-Summary_Tables!C$28</f>
        <v>2.9750000000000085</v>
      </c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4:32" ht="12.75">
      <c r="N7" s="9">
        <v>130</v>
      </c>
      <c r="O7" s="1">
        <v>95.267</v>
      </c>
      <c r="P7" s="10">
        <v>92.463</v>
      </c>
      <c r="Q7" s="12"/>
      <c r="R7" s="11"/>
      <c r="S7" s="11"/>
      <c r="T7" s="9">
        <v>130</v>
      </c>
      <c r="U7" s="11">
        <f>O7-Summary_Tables!B$28</f>
        <v>3.307000000000002</v>
      </c>
      <c r="V7" s="31">
        <f>P7-Summary_Tables!C$28</f>
        <v>3.522999999999996</v>
      </c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4:32" ht="12.75">
      <c r="N8" s="9">
        <v>350</v>
      </c>
      <c r="O8" s="1">
        <v>96.258</v>
      </c>
      <c r="P8" s="10">
        <v>93.915</v>
      </c>
      <c r="Q8" s="12"/>
      <c r="R8" s="11"/>
      <c r="S8" s="11"/>
      <c r="T8" s="9">
        <v>350</v>
      </c>
      <c r="U8" s="11">
        <f>O8-Summary_Tables!B$28</f>
        <v>4.298000000000002</v>
      </c>
      <c r="V8" s="31">
        <f>P8-Summary_Tables!C$28</f>
        <v>4.9750000000000085</v>
      </c>
      <c r="W8" s="11"/>
      <c r="X8" s="11"/>
      <c r="Y8" s="11"/>
      <c r="Z8" s="11"/>
      <c r="AA8" s="11"/>
      <c r="AB8" s="11"/>
      <c r="AC8" s="11"/>
      <c r="AD8" s="11"/>
      <c r="AE8" s="11"/>
      <c r="AF8" s="11"/>
    </row>
    <row r="9" spans="14:32" ht="12.75">
      <c r="N9" s="9">
        <v>743.8</v>
      </c>
      <c r="O9" s="1">
        <v>97.127</v>
      </c>
      <c r="P9" s="10">
        <v>95.409</v>
      </c>
      <c r="Q9" s="12"/>
      <c r="R9" s="11"/>
      <c r="S9" s="11"/>
      <c r="T9" s="9">
        <v>743.8</v>
      </c>
      <c r="U9" s="11">
        <f>O9-Summary_Tables!B$28</f>
        <v>5.167000000000002</v>
      </c>
      <c r="V9" s="31">
        <f>P9-Summary_Tables!C$28</f>
        <v>6.469000000000008</v>
      </c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14:32" ht="12.75">
      <c r="N10" s="9">
        <v>1099</v>
      </c>
      <c r="O10" s="1">
        <v>97.65</v>
      </c>
      <c r="P10" s="10">
        <v>96.351</v>
      </c>
      <c r="Q10" s="12"/>
      <c r="R10" s="11"/>
      <c r="S10" s="11"/>
      <c r="T10" s="9">
        <v>1099</v>
      </c>
      <c r="U10" s="11">
        <f>O10-Summary_Tables!B$28</f>
        <v>5.690000000000012</v>
      </c>
      <c r="V10" s="31">
        <f>P10-Summary_Tables!C$28</f>
        <v>7.411000000000001</v>
      </c>
      <c r="W10" s="11"/>
      <c r="X10" s="11"/>
      <c r="Y10" s="11"/>
      <c r="Z10" s="11"/>
      <c r="AA10" s="11"/>
      <c r="AB10" s="11"/>
      <c r="AC10" s="11"/>
      <c r="AD10" s="11"/>
      <c r="AE10" s="11"/>
      <c r="AF10" s="11"/>
    </row>
    <row r="11" spans="14:32" ht="12.75">
      <c r="N11" s="9">
        <v>1883</v>
      </c>
      <c r="O11" s="1">
        <v>98.465</v>
      </c>
      <c r="P11" s="10">
        <v>97.88</v>
      </c>
      <c r="Q11" s="12"/>
      <c r="R11" s="11"/>
      <c r="S11" s="11"/>
      <c r="T11" s="9">
        <v>1883</v>
      </c>
      <c r="U11" s="11">
        <f>O11-Summary_Tables!B$28</f>
        <v>6.50500000000001</v>
      </c>
      <c r="V11" s="31">
        <f>P11-Summary_Tables!C$28</f>
        <v>8.939999999999998</v>
      </c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4:32" ht="12.75">
      <c r="N12" s="9">
        <v>2300</v>
      </c>
      <c r="O12" s="1">
        <v>98.796</v>
      </c>
      <c r="P12" s="10">
        <v>98.525</v>
      </c>
      <c r="Q12" s="12"/>
      <c r="R12" s="11"/>
      <c r="S12" s="11"/>
      <c r="T12" s="9">
        <v>2300</v>
      </c>
      <c r="U12" s="11">
        <f>O12-Summary_Tables!B$28</f>
        <v>6.836000000000013</v>
      </c>
      <c r="V12" s="31">
        <f>P12-Summary_Tables!C$28</f>
        <v>9.585000000000008</v>
      </c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4:32" ht="12.75">
      <c r="N13" s="9">
        <v>2616</v>
      </c>
      <c r="O13" s="1">
        <v>99.012</v>
      </c>
      <c r="P13" s="10">
        <v>98.965</v>
      </c>
      <c r="Q13" s="12"/>
      <c r="R13" s="11"/>
      <c r="S13" s="11"/>
      <c r="T13" s="9">
        <v>2616</v>
      </c>
      <c r="U13" s="11">
        <f>O13-Summary_Tables!B$28</f>
        <v>7.052000000000007</v>
      </c>
      <c r="V13" s="31">
        <f>P13-Summary_Tables!C$28</f>
        <v>10.025000000000006</v>
      </c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14:32" ht="12.75">
      <c r="N14" s="9">
        <v>2932</v>
      </c>
      <c r="O14" s="1">
        <v>99.213</v>
      </c>
      <c r="P14" s="10">
        <v>99.371</v>
      </c>
      <c r="Q14" s="12"/>
      <c r="R14" s="11"/>
      <c r="S14" s="11"/>
      <c r="T14" s="9">
        <v>2932</v>
      </c>
      <c r="U14" s="11">
        <f>O14-Summary_Tables!B$28</f>
        <v>7.253</v>
      </c>
      <c r="V14" s="31">
        <f>P14-Summary_Tables!C$28</f>
        <v>10.430999999999997</v>
      </c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15" spans="14:32" ht="12.75">
      <c r="N15" s="9">
        <v>3248</v>
      </c>
      <c r="O15" s="1">
        <v>99.399</v>
      </c>
      <c r="P15" s="10">
        <v>99.75</v>
      </c>
      <c r="Q15" s="12"/>
      <c r="R15" s="11"/>
      <c r="S15" s="11"/>
      <c r="T15" s="9">
        <v>3248</v>
      </c>
      <c r="U15" s="11">
        <f>O15-Summary_Tables!B$28</f>
        <v>7.439000000000007</v>
      </c>
      <c r="V15" s="31">
        <f>P15-Summary_Tables!C$28</f>
        <v>10.810000000000002</v>
      </c>
      <c r="W15" s="11"/>
      <c r="X15" s="11"/>
      <c r="Y15" s="11"/>
      <c r="Z15" s="11"/>
      <c r="AA15" s="11"/>
      <c r="AB15" s="11"/>
      <c r="AC15" s="11"/>
      <c r="AD15" s="11"/>
      <c r="AE15" s="11"/>
      <c r="AF15" s="11"/>
    </row>
    <row r="16" spans="14:32" ht="12.75">
      <c r="N16" s="9">
        <v>3564</v>
      </c>
      <c r="O16" s="1">
        <v>99.572</v>
      </c>
      <c r="P16" s="10">
        <v>100.105</v>
      </c>
      <c r="Q16" s="12"/>
      <c r="R16" s="11"/>
      <c r="S16" s="11"/>
      <c r="T16" s="9">
        <v>3564</v>
      </c>
      <c r="U16" s="11">
        <f>O16-Summary_Tables!B$28</f>
        <v>7.612000000000009</v>
      </c>
      <c r="V16" s="31">
        <f>P16-Summary_Tables!C$28</f>
        <v>11.165000000000006</v>
      </c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4:32" ht="12.75">
      <c r="N17" s="9">
        <v>3880</v>
      </c>
      <c r="O17" s="1">
        <v>99.733</v>
      </c>
      <c r="P17" s="10">
        <v>100.441</v>
      </c>
      <c r="Q17" s="12"/>
      <c r="R17" s="11"/>
      <c r="S17" s="11"/>
      <c r="T17" s="9">
        <v>3880</v>
      </c>
      <c r="U17" s="11">
        <f>O17-Summary_Tables!B$28</f>
        <v>7.77300000000001</v>
      </c>
      <c r="V17" s="31">
        <f>P17-Summary_Tables!C$28</f>
        <v>11.501000000000005</v>
      </c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14:32" ht="12.75">
      <c r="N18" s="9">
        <v>4196</v>
      </c>
      <c r="O18" s="1">
        <v>99.879</v>
      </c>
      <c r="P18" s="10">
        <v>100.759</v>
      </c>
      <c r="Q18" s="12"/>
      <c r="R18" s="11"/>
      <c r="S18" s="11"/>
      <c r="T18" s="9">
        <v>4196</v>
      </c>
      <c r="U18" s="11">
        <f>O18-Summary_Tables!B$28</f>
        <v>7.919000000000011</v>
      </c>
      <c r="V18" s="31">
        <f>P18-Summary_Tables!C$28</f>
        <v>11.819000000000003</v>
      </c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4:32" ht="12.75">
      <c r="N19" s="9">
        <v>4512</v>
      </c>
      <c r="O19" s="1">
        <v>100.022</v>
      </c>
      <c r="P19" s="10">
        <v>101.061</v>
      </c>
      <c r="Q19" s="12"/>
      <c r="R19" s="11"/>
      <c r="S19" s="11"/>
      <c r="T19" s="9">
        <v>4512</v>
      </c>
      <c r="U19" s="11">
        <f>O19-Summary_Tables!B$28</f>
        <v>8.062000000000012</v>
      </c>
      <c r="V19" s="31">
        <f>P19-Summary_Tables!C$28</f>
        <v>12.12100000000001</v>
      </c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4:32" ht="12.75">
      <c r="N20" s="9">
        <v>4828</v>
      </c>
      <c r="O20" s="1">
        <v>100.166</v>
      </c>
      <c r="P20" s="10">
        <v>101.351</v>
      </c>
      <c r="Q20" s="12"/>
      <c r="R20" s="11"/>
      <c r="S20" s="11"/>
      <c r="T20" s="9">
        <v>4828</v>
      </c>
      <c r="U20" s="11">
        <f>O20-Summary_Tables!B$28</f>
        <v>8.206000000000003</v>
      </c>
      <c r="V20" s="31">
        <f>P20-Summary_Tables!C$28</f>
        <v>12.411000000000001</v>
      </c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4:32" ht="12.75">
      <c r="N21" s="9">
        <v>5144</v>
      </c>
      <c r="O21" s="1">
        <v>100.305</v>
      </c>
      <c r="P21" s="10">
        <v>101.628</v>
      </c>
      <c r="Q21" s="12"/>
      <c r="R21" s="11"/>
      <c r="S21" s="11"/>
      <c r="T21" s="9">
        <v>5144</v>
      </c>
      <c r="U21" s="11">
        <f>O21-Summary_Tables!B$28</f>
        <v>8.345000000000013</v>
      </c>
      <c r="V21" s="31">
        <f>P21-Summary_Tables!C$28</f>
        <v>12.688000000000002</v>
      </c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4:32" ht="12.75">
      <c r="N22" s="9">
        <v>5460</v>
      </c>
      <c r="O22" s="1">
        <v>100.438</v>
      </c>
      <c r="P22" s="10">
        <v>101.894</v>
      </c>
      <c r="Q22" s="12"/>
      <c r="R22" s="11"/>
      <c r="S22" s="11"/>
      <c r="T22" s="9">
        <v>5460</v>
      </c>
      <c r="U22" s="11">
        <f>O22-Summary_Tables!B$28</f>
        <v>8.478000000000009</v>
      </c>
      <c r="V22" s="31">
        <f>P22-Summary_Tables!C$28</f>
        <v>12.954000000000008</v>
      </c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14:32" ht="12.75">
      <c r="N23" s="9">
        <v>5776</v>
      </c>
      <c r="O23" s="1">
        <v>100.564</v>
      </c>
      <c r="P23" s="10">
        <v>102.15</v>
      </c>
      <c r="Q23" s="12"/>
      <c r="R23" s="11"/>
      <c r="S23" s="11"/>
      <c r="T23" s="9">
        <v>5776</v>
      </c>
      <c r="U23" s="11">
        <f>O23-Summary_Tables!B$28</f>
        <v>8.604</v>
      </c>
      <c r="V23" s="31">
        <f>P23-Summary_Tables!C$28</f>
        <v>13.210000000000008</v>
      </c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spans="14:32" ht="12.75">
      <c r="N24" s="9">
        <v>6092</v>
      </c>
      <c r="O24" s="1">
        <v>100.685</v>
      </c>
      <c r="P24" s="10">
        <v>102.398</v>
      </c>
      <c r="Q24" s="12"/>
      <c r="R24" s="11"/>
      <c r="S24" s="11"/>
      <c r="T24" s="9">
        <v>6092</v>
      </c>
      <c r="U24" s="11">
        <f>O24-Summary_Tables!B$28</f>
        <v>8.725000000000009</v>
      </c>
      <c r="V24" s="31">
        <f>P24-Summary_Tables!C$28</f>
        <v>13.457999999999998</v>
      </c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spans="14:32" ht="12.75">
      <c r="N25" s="9">
        <v>6408</v>
      </c>
      <c r="O25" s="1">
        <v>100.801</v>
      </c>
      <c r="P25" s="10">
        <v>102.637</v>
      </c>
      <c r="Q25" s="12"/>
      <c r="R25" s="11"/>
      <c r="S25" s="11"/>
      <c r="T25" s="9">
        <v>6408</v>
      </c>
      <c r="U25" s="11">
        <f>O25-Summary_Tables!B$28</f>
        <v>8.841000000000008</v>
      </c>
      <c r="V25" s="31">
        <f>P25-Summary_Tables!C$28</f>
        <v>13.697000000000003</v>
      </c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4:32" ht="12.75">
      <c r="N26" s="9">
        <v>6724</v>
      </c>
      <c r="O26" s="1">
        <v>100.913</v>
      </c>
      <c r="P26" s="10">
        <v>102.869</v>
      </c>
      <c r="Q26" s="12"/>
      <c r="R26" s="11"/>
      <c r="S26" s="11"/>
      <c r="T26" s="9">
        <v>6724</v>
      </c>
      <c r="U26" s="11">
        <f>O26-Summary_Tables!B$28</f>
        <v>8.953000000000003</v>
      </c>
      <c r="V26" s="31">
        <f>P26-Summary_Tables!C$28</f>
        <v>13.929000000000002</v>
      </c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4:32" ht="12.75">
      <c r="N27" s="9">
        <v>7040</v>
      </c>
      <c r="O27" s="1">
        <v>101.02</v>
      </c>
      <c r="P27" s="10">
        <v>103.093</v>
      </c>
      <c r="Q27" s="12"/>
      <c r="R27" s="11"/>
      <c r="S27" s="11"/>
      <c r="T27" s="9">
        <v>7040</v>
      </c>
      <c r="U27" s="11">
        <f>O27-Summary_Tables!B$28</f>
        <v>9.060000000000002</v>
      </c>
      <c r="V27" s="31">
        <f>P27-Summary_Tables!C$28</f>
        <v>14.153000000000006</v>
      </c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4:32" ht="12.75">
      <c r="N28" s="9">
        <v>7356</v>
      </c>
      <c r="O28" s="1">
        <v>101.124</v>
      </c>
      <c r="P28" s="10">
        <v>103.311</v>
      </c>
      <c r="Q28" s="12"/>
      <c r="R28" s="11"/>
      <c r="S28" s="11"/>
      <c r="T28" s="9">
        <v>7356</v>
      </c>
      <c r="U28" s="11">
        <f>O28-Summary_Tables!B$28</f>
        <v>9.164000000000001</v>
      </c>
      <c r="V28" s="31">
        <f>P28-Summary_Tables!C$28</f>
        <v>14.37100000000001</v>
      </c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4:32" ht="12.75">
      <c r="N29" s="9">
        <v>7672</v>
      </c>
      <c r="O29" s="1">
        <v>101.224</v>
      </c>
      <c r="P29" s="10">
        <v>103.524</v>
      </c>
      <c r="Q29" s="12"/>
      <c r="R29" s="11"/>
      <c r="S29" s="11"/>
      <c r="T29" s="9">
        <v>7672</v>
      </c>
      <c r="U29" s="11">
        <f>O29-Summary_Tables!B$28</f>
        <v>9.26400000000001</v>
      </c>
      <c r="V29" s="31">
        <f>P29-Summary_Tables!C$28</f>
        <v>14.584000000000003</v>
      </c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14:32" ht="12.75">
      <c r="N30" s="9">
        <v>7988</v>
      </c>
      <c r="O30" s="1">
        <v>101.321</v>
      </c>
      <c r="P30" s="10">
        <v>103.73</v>
      </c>
      <c r="Q30" s="12"/>
      <c r="R30" s="11"/>
      <c r="S30" s="11"/>
      <c r="T30" s="9">
        <v>7988</v>
      </c>
      <c r="U30" s="11">
        <f>O30-Summary_Tables!B$28</f>
        <v>9.361000000000004</v>
      </c>
      <c r="V30" s="31">
        <f>P30-Summary_Tables!C$28</f>
        <v>14.790000000000006</v>
      </c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4:32" ht="12.75">
      <c r="N31" s="9">
        <v>8304</v>
      </c>
      <c r="O31" s="1">
        <v>101.414</v>
      </c>
      <c r="P31" s="10">
        <v>103.931</v>
      </c>
      <c r="Q31" s="12"/>
      <c r="R31" s="11"/>
      <c r="S31" s="11"/>
      <c r="T31" s="9">
        <v>8304</v>
      </c>
      <c r="U31" s="11">
        <f>O31-Summary_Tables!B$28</f>
        <v>9.454000000000008</v>
      </c>
      <c r="V31" s="31">
        <f>P31-Summary_Tables!C$28</f>
        <v>14.991</v>
      </c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spans="14:32" ht="13.5" thickBot="1">
      <c r="N32" s="40">
        <v>8620</v>
      </c>
      <c r="O32" s="41">
        <v>101.504</v>
      </c>
      <c r="P32" s="34">
        <v>104.128</v>
      </c>
      <c r="Q32" s="12"/>
      <c r="R32" s="11"/>
      <c r="S32" s="11"/>
      <c r="T32" s="40">
        <v>8620</v>
      </c>
      <c r="U32" s="32">
        <f>O32-Summary_Tables!B$28</f>
        <v>9.544000000000011</v>
      </c>
      <c r="V32" s="33">
        <f>P32-Summary_Tables!C$28</f>
        <v>15.188000000000002</v>
      </c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5" ht="12.75">
      <c r="Z35" s="6" t="s">
        <v>27</v>
      </c>
    </row>
    <row r="36" ht="12.75">
      <c r="Z36" t="str">
        <f>CONCATENATE("Low WSEL ",Summary_Tables!B14," ","cfs")</f>
        <v>Low WSEL 33.4 cfs</v>
      </c>
    </row>
    <row r="37" ht="12.75">
      <c r="Z37" t="str">
        <f>CONCATENATE("Mid WSEL ",Summary_Tables!B15," ","cfs")</f>
        <v>Mid WSEL 743.8 cfs</v>
      </c>
    </row>
    <row r="38" ht="12.75">
      <c r="Z38" t="str">
        <f>CONCATENATE("High WSEL ",Summary_Tables!B16," ","cfs")</f>
        <v>High WSEL 1099 cfs</v>
      </c>
    </row>
    <row r="65" spans="19:44" ht="12.75"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9:44" ht="12.75"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9:44" ht="12.75"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9:44" ht="12.75"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9:44" ht="12.75"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9:44" ht="12.75"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9:44" ht="12.75"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9:44" ht="12.75"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9:44" ht="12.75"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9:44" ht="12.75"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9:44" ht="12.75"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9:44" ht="12.75"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9:44" ht="12.75"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9:44" ht="12.75"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9:44" ht="12.75"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9:44" ht="12.75"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9:44" ht="12.75"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9:44" ht="12.75"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9:44" ht="12.75"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9:44" ht="12.75"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9:44" ht="12.75"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9:44" ht="12.75"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9:44" ht="12.75"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9:44" ht="12.75"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9:44" ht="12.75"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9:44" ht="12.75"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9:44" ht="12.75"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9:44" ht="12.75"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9:44" ht="12.75"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9:44" ht="12.75"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9:44" ht="12.75"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7:44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N1:AJ97"/>
  <sheetViews>
    <sheetView zoomScale="85" zoomScaleNormal="85" workbookViewId="0" topLeftCell="A16">
      <selection activeCell="M7" sqref="M6:M7"/>
    </sheetView>
  </sheetViews>
  <sheetFormatPr defaultColWidth="9.140625" defaultRowHeight="12.75"/>
  <cols>
    <col min="14" max="14" width="15.421875" style="0" bestFit="1" customWidth="1"/>
    <col min="19" max="19" width="18.28125" style="0" customWidth="1"/>
  </cols>
  <sheetData>
    <row r="1" spans="14:22" ht="13.5" thickBot="1">
      <c r="N1" s="6" t="s">
        <v>19</v>
      </c>
      <c r="O1" s="6" t="s">
        <v>93</v>
      </c>
      <c r="R1" s="104"/>
      <c r="S1" s="105" t="s">
        <v>19</v>
      </c>
      <c r="T1" s="105" t="s">
        <v>94</v>
      </c>
      <c r="U1" s="104"/>
      <c r="V1" s="104"/>
    </row>
    <row r="2" spans="14:30" ht="12.75">
      <c r="N2" s="30" t="s">
        <v>18</v>
      </c>
      <c r="O2" s="46">
        <v>1</v>
      </c>
      <c r="P2" s="29"/>
      <c r="Q2" s="29"/>
      <c r="R2" s="106"/>
      <c r="S2" s="107" t="s">
        <v>18</v>
      </c>
      <c r="T2" s="108">
        <v>1</v>
      </c>
      <c r="U2" s="29"/>
      <c r="V2" s="29"/>
      <c r="W2" s="29"/>
      <c r="X2" s="29"/>
      <c r="Y2" s="29"/>
      <c r="Z2" s="29"/>
      <c r="AA2" s="29"/>
      <c r="AB2" s="29"/>
      <c r="AC2" s="29"/>
      <c r="AD2" s="1"/>
    </row>
    <row r="3" spans="14:30" ht="12.75">
      <c r="N3" s="9">
        <v>0.3</v>
      </c>
      <c r="O3" s="10">
        <v>96.033</v>
      </c>
      <c r="P3" s="11"/>
      <c r="Q3" s="11"/>
      <c r="R3" s="109"/>
      <c r="S3" s="9">
        <v>0.3</v>
      </c>
      <c r="T3" s="110">
        <v>0.21300000000000807</v>
      </c>
      <c r="U3" s="11"/>
      <c r="V3" s="11"/>
      <c r="W3" s="11"/>
      <c r="X3" s="11"/>
      <c r="Y3" s="11"/>
      <c r="Z3" s="11"/>
      <c r="AA3" s="11"/>
      <c r="AB3" s="11"/>
      <c r="AC3" s="11"/>
      <c r="AD3" s="1"/>
    </row>
    <row r="4" spans="14:30" ht="12.75">
      <c r="N4" s="9">
        <v>0.8</v>
      </c>
      <c r="O4" s="10">
        <v>96.198</v>
      </c>
      <c r="P4" s="11"/>
      <c r="Q4" s="11"/>
      <c r="R4" s="109"/>
      <c r="S4" s="9">
        <v>0.8</v>
      </c>
      <c r="T4" s="110">
        <v>0.3780000000000001</v>
      </c>
      <c r="U4" s="11"/>
      <c r="V4" s="11"/>
      <c r="W4" s="11"/>
      <c r="X4" s="11"/>
      <c r="Y4" s="11"/>
      <c r="Z4" s="11"/>
      <c r="AA4" s="11"/>
      <c r="AB4" s="11"/>
      <c r="AC4" s="11"/>
      <c r="AD4" s="1"/>
    </row>
    <row r="5" spans="14:30" ht="12.75">
      <c r="N5" s="9">
        <v>4</v>
      </c>
      <c r="O5" s="10">
        <v>96.517</v>
      </c>
      <c r="P5" s="11"/>
      <c r="Q5" s="11"/>
      <c r="R5" s="109"/>
      <c r="S5" s="9">
        <v>4</v>
      </c>
      <c r="T5" s="110">
        <v>0.6970000000000027</v>
      </c>
      <c r="U5" s="11"/>
      <c r="V5" s="11"/>
      <c r="W5" s="11"/>
      <c r="X5" s="11"/>
      <c r="Y5" s="11"/>
      <c r="Z5" s="11"/>
      <c r="AA5" s="11"/>
      <c r="AB5" s="11"/>
      <c r="AC5" s="11"/>
      <c r="AD5" s="1"/>
    </row>
    <row r="6" spans="14:30" ht="12.75">
      <c r="N6" s="9">
        <v>12</v>
      </c>
      <c r="O6" s="10">
        <v>96.747</v>
      </c>
      <c r="P6" s="11"/>
      <c r="Q6" s="11"/>
      <c r="R6" s="109"/>
      <c r="S6" s="9">
        <v>12</v>
      </c>
      <c r="T6" s="110">
        <v>0.9270000000000067</v>
      </c>
      <c r="U6" s="11"/>
      <c r="V6" s="11"/>
      <c r="W6" s="11"/>
      <c r="X6" s="11"/>
      <c r="Y6" s="11"/>
      <c r="Z6" s="11"/>
      <c r="AA6" s="11"/>
      <c r="AB6" s="11"/>
      <c r="AC6" s="11"/>
      <c r="AD6" s="1"/>
    </row>
    <row r="7" spans="14:30" ht="12.75">
      <c r="N7" s="9">
        <v>20</v>
      </c>
      <c r="O7" s="10">
        <v>96.854</v>
      </c>
      <c r="P7" s="11"/>
      <c r="Q7" s="11"/>
      <c r="R7" s="109"/>
      <c r="S7" s="9">
        <v>20</v>
      </c>
      <c r="T7" s="110">
        <v>1.034000000000006</v>
      </c>
      <c r="U7" s="11"/>
      <c r="V7" s="11"/>
      <c r="W7" s="11"/>
      <c r="X7" s="11"/>
      <c r="Y7" s="11"/>
      <c r="Z7" s="11"/>
      <c r="AA7" s="11"/>
      <c r="AB7" s="11"/>
      <c r="AC7" s="11"/>
      <c r="AD7" s="1"/>
    </row>
    <row r="8" spans="14:30" ht="12.75">
      <c r="N8" s="9">
        <v>29.5</v>
      </c>
      <c r="O8" s="10">
        <v>96.939</v>
      </c>
      <c r="P8" s="11"/>
      <c r="Q8" s="11"/>
      <c r="R8" s="109"/>
      <c r="S8" s="9">
        <v>29.5</v>
      </c>
      <c r="T8" s="110">
        <v>1.1189999999999998</v>
      </c>
      <c r="U8" s="11"/>
      <c r="V8" s="11"/>
      <c r="W8" s="11"/>
      <c r="X8" s="11"/>
      <c r="Y8" s="11"/>
      <c r="Z8" s="11"/>
      <c r="AA8" s="11"/>
      <c r="AB8" s="11"/>
      <c r="AC8" s="11"/>
      <c r="AD8" s="1"/>
    </row>
    <row r="9" spans="14:30" ht="12.75">
      <c r="N9" s="9">
        <v>39</v>
      </c>
      <c r="O9" s="10">
        <v>97.004</v>
      </c>
      <c r="P9" s="11"/>
      <c r="Q9" s="11"/>
      <c r="R9" s="109"/>
      <c r="S9" s="9">
        <v>39</v>
      </c>
      <c r="T9" s="110">
        <v>1.1840000000000117</v>
      </c>
      <c r="U9" s="11"/>
      <c r="V9" s="11"/>
      <c r="W9" s="11"/>
      <c r="X9" s="11"/>
      <c r="Y9" s="11"/>
      <c r="Z9" s="11"/>
      <c r="AA9" s="11"/>
      <c r="AB9" s="11"/>
      <c r="AC9" s="11"/>
      <c r="AD9" s="1"/>
    </row>
    <row r="10" spans="14:30" ht="12.75">
      <c r="N10" s="9">
        <v>49</v>
      </c>
      <c r="O10" s="10">
        <v>97.06</v>
      </c>
      <c r="P10" s="11"/>
      <c r="Q10" s="11"/>
      <c r="R10" s="109"/>
      <c r="S10" s="9">
        <v>49</v>
      </c>
      <c r="T10" s="110">
        <v>1.240000000000009</v>
      </c>
      <c r="U10" s="11"/>
      <c r="V10" s="11"/>
      <c r="W10" s="11"/>
      <c r="X10" s="11"/>
      <c r="Y10" s="11"/>
      <c r="Z10" s="11"/>
      <c r="AA10" s="11"/>
      <c r="AB10" s="11"/>
      <c r="AC10" s="11"/>
      <c r="AD10" s="1"/>
    </row>
    <row r="11" spans="14:30" ht="12.75">
      <c r="N11" s="9">
        <v>59.6</v>
      </c>
      <c r="O11" s="10">
        <v>97.109</v>
      </c>
      <c r="P11" s="11"/>
      <c r="Q11" s="11"/>
      <c r="R11" s="109"/>
      <c r="S11" s="9">
        <v>59.6</v>
      </c>
      <c r="T11" s="110">
        <v>1.2890000000000015</v>
      </c>
      <c r="U11" s="11"/>
      <c r="V11" s="11"/>
      <c r="W11" s="11"/>
      <c r="X11" s="11"/>
      <c r="Y11" s="11"/>
      <c r="Z11" s="11"/>
      <c r="AA11" s="11"/>
      <c r="AB11" s="11"/>
      <c r="AC11" s="11"/>
      <c r="AD11" s="1"/>
    </row>
    <row r="12" spans="14:30" ht="12.75">
      <c r="N12" s="9">
        <v>71</v>
      </c>
      <c r="O12" s="10">
        <v>97.154</v>
      </c>
      <c r="P12" s="11"/>
      <c r="Q12" s="11"/>
      <c r="R12" s="109"/>
      <c r="S12" s="9">
        <v>71</v>
      </c>
      <c r="T12" s="110">
        <v>1.3340000000000032</v>
      </c>
      <c r="U12" s="11"/>
      <c r="V12" s="11"/>
      <c r="W12" s="11"/>
      <c r="X12" s="11"/>
      <c r="Y12" s="11"/>
      <c r="Z12" s="11"/>
      <c r="AA12" s="11"/>
      <c r="AB12" s="11"/>
      <c r="AC12" s="11"/>
      <c r="AD12" s="1"/>
    </row>
    <row r="13" spans="14:30" ht="12.75">
      <c r="N13" s="9">
        <v>82</v>
      </c>
      <c r="O13" s="10">
        <v>97.191</v>
      </c>
      <c r="P13" s="11"/>
      <c r="Q13" s="11"/>
      <c r="R13" s="109"/>
      <c r="S13" s="9">
        <v>82</v>
      </c>
      <c r="T13" s="110">
        <v>1.3710000000000093</v>
      </c>
      <c r="U13" s="11"/>
      <c r="V13" s="11"/>
      <c r="W13" s="11"/>
      <c r="X13" s="11"/>
      <c r="Y13" s="11"/>
      <c r="Z13" s="11"/>
      <c r="AA13" s="11"/>
      <c r="AB13" s="11"/>
      <c r="AC13" s="11"/>
      <c r="AD13" s="1"/>
    </row>
    <row r="14" spans="14:30" ht="12.75">
      <c r="N14" s="9">
        <v>94</v>
      </c>
      <c r="O14" s="10">
        <v>97.228</v>
      </c>
      <c r="P14" s="11"/>
      <c r="Q14" s="11"/>
      <c r="R14" s="109"/>
      <c r="S14" s="9">
        <v>94</v>
      </c>
      <c r="T14" s="110">
        <v>1.4080000000000013</v>
      </c>
      <c r="U14" s="11"/>
      <c r="V14" s="11"/>
      <c r="W14" s="11"/>
      <c r="X14" s="11"/>
      <c r="Y14" s="11"/>
      <c r="Z14" s="11"/>
      <c r="AA14" s="11"/>
      <c r="AB14" s="11"/>
      <c r="AC14" s="11"/>
      <c r="AD14" s="1"/>
    </row>
    <row r="15" spans="14:30" ht="12.75">
      <c r="N15" s="9">
        <v>105</v>
      </c>
      <c r="O15" s="10">
        <v>97.258</v>
      </c>
      <c r="P15" s="11"/>
      <c r="Q15" s="11"/>
      <c r="R15" s="109"/>
      <c r="S15" s="9">
        <v>105</v>
      </c>
      <c r="T15" s="110">
        <v>1.4380000000000024</v>
      </c>
      <c r="U15" s="11"/>
      <c r="V15" s="11"/>
      <c r="W15" s="11"/>
      <c r="X15" s="11"/>
      <c r="Y15" s="11"/>
      <c r="Z15" s="11"/>
      <c r="AA15" s="11"/>
      <c r="AB15" s="11"/>
      <c r="AC15" s="11"/>
      <c r="AD15" s="1"/>
    </row>
    <row r="16" spans="14:30" ht="12.75">
      <c r="N16" s="9">
        <v>117</v>
      </c>
      <c r="O16" s="10">
        <v>97.288</v>
      </c>
      <c r="P16" s="11"/>
      <c r="Q16" s="11"/>
      <c r="R16" s="109"/>
      <c r="S16" s="9">
        <v>117</v>
      </c>
      <c r="T16" s="110">
        <v>1.4680000000000035</v>
      </c>
      <c r="U16" s="11"/>
      <c r="V16" s="11"/>
      <c r="W16" s="11"/>
      <c r="X16" s="11"/>
      <c r="Y16" s="11"/>
      <c r="Z16" s="11"/>
      <c r="AA16" s="11"/>
      <c r="AB16" s="11"/>
      <c r="AC16" s="11"/>
      <c r="AD16" s="1"/>
    </row>
    <row r="17" spans="14:30" ht="12.75">
      <c r="N17" s="9">
        <v>128</v>
      </c>
      <c r="O17" s="10">
        <v>97.313</v>
      </c>
      <c r="P17" s="11"/>
      <c r="Q17" s="11"/>
      <c r="R17" s="109"/>
      <c r="S17" s="9">
        <v>128</v>
      </c>
      <c r="T17" s="110">
        <v>1.4930000000000092</v>
      </c>
      <c r="U17" s="11"/>
      <c r="V17" s="11"/>
      <c r="W17" s="11"/>
      <c r="X17" s="11"/>
      <c r="Y17" s="11"/>
      <c r="Z17" s="11"/>
      <c r="AA17" s="11"/>
      <c r="AB17" s="11"/>
      <c r="AC17" s="11"/>
      <c r="AD17" s="1"/>
    </row>
    <row r="18" spans="14:30" ht="12.75">
      <c r="N18" s="9">
        <v>140</v>
      </c>
      <c r="O18" s="10">
        <v>97.339</v>
      </c>
      <c r="P18" s="11"/>
      <c r="Q18" s="11"/>
      <c r="R18" s="109"/>
      <c r="S18" s="9">
        <v>140</v>
      </c>
      <c r="T18" s="110">
        <v>1.5190000000000055</v>
      </c>
      <c r="U18" s="11"/>
      <c r="V18" s="11"/>
      <c r="W18" s="11"/>
      <c r="X18" s="11"/>
      <c r="Y18" s="11"/>
      <c r="Z18" s="11"/>
      <c r="AA18" s="11"/>
      <c r="AB18" s="11"/>
      <c r="AC18" s="11"/>
      <c r="AD18" s="1"/>
    </row>
    <row r="19" spans="14:30" ht="12.75">
      <c r="N19" s="9">
        <v>151</v>
      </c>
      <c r="O19" s="10">
        <v>97.361</v>
      </c>
      <c r="P19" s="11"/>
      <c r="Q19" s="11"/>
      <c r="R19" s="109"/>
      <c r="S19" s="9">
        <v>151</v>
      </c>
      <c r="T19" s="110">
        <v>1.541000000000011</v>
      </c>
      <c r="U19" s="11"/>
      <c r="V19" s="11"/>
      <c r="W19" s="11"/>
      <c r="X19" s="11"/>
      <c r="Y19" s="11"/>
      <c r="Z19" s="11"/>
      <c r="AA19" s="11"/>
      <c r="AB19" s="11"/>
      <c r="AC19" s="11"/>
      <c r="AD19" s="1"/>
    </row>
    <row r="20" spans="14:30" ht="12.75">
      <c r="N20" s="9">
        <v>163</v>
      </c>
      <c r="O20" s="10">
        <v>97.383</v>
      </c>
      <c r="P20" s="11"/>
      <c r="Q20" s="11"/>
      <c r="R20" s="109"/>
      <c r="S20" s="9">
        <v>163</v>
      </c>
      <c r="T20" s="110">
        <v>1.5630000000000024</v>
      </c>
      <c r="U20" s="11"/>
      <c r="V20" s="11"/>
      <c r="W20" s="11"/>
      <c r="X20" s="11"/>
      <c r="Y20" s="11"/>
      <c r="Z20" s="11"/>
      <c r="AA20" s="11"/>
      <c r="AB20" s="11"/>
      <c r="AC20" s="11"/>
      <c r="AD20" s="1"/>
    </row>
    <row r="21" spans="14:30" ht="12.75">
      <c r="N21" s="9">
        <v>174</v>
      </c>
      <c r="O21" s="10">
        <v>97.402</v>
      </c>
      <c r="P21" s="11"/>
      <c r="Q21" s="11"/>
      <c r="R21" s="109"/>
      <c r="S21" s="9">
        <v>174</v>
      </c>
      <c r="T21" s="110">
        <v>1.5820000000000078</v>
      </c>
      <c r="U21" s="11"/>
      <c r="V21" s="11"/>
      <c r="W21" s="11"/>
      <c r="X21" s="11"/>
      <c r="Y21" s="11"/>
      <c r="Z21" s="11"/>
      <c r="AA21" s="11"/>
      <c r="AB21" s="11"/>
      <c r="AC21" s="11"/>
      <c r="AD21" s="1"/>
    </row>
    <row r="22" spans="14:30" ht="12.75">
      <c r="N22" s="9">
        <v>186</v>
      </c>
      <c r="O22" s="10">
        <v>97.422</v>
      </c>
      <c r="P22" s="11"/>
      <c r="Q22" s="11"/>
      <c r="R22" s="109"/>
      <c r="S22" s="9">
        <v>186</v>
      </c>
      <c r="T22" s="110">
        <v>1.6020000000000039</v>
      </c>
      <c r="U22" s="11"/>
      <c r="V22" s="11"/>
      <c r="W22" s="11"/>
      <c r="X22" s="11"/>
      <c r="Y22" s="11"/>
      <c r="Z22" s="11"/>
      <c r="AA22" s="11"/>
      <c r="AB22" s="11"/>
      <c r="AC22" s="11"/>
      <c r="AD22" s="1"/>
    </row>
    <row r="23" spans="14:30" ht="12.75">
      <c r="N23" s="9">
        <v>197</v>
      </c>
      <c r="O23" s="10">
        <v>97.439</v>
      </c>
      <c r="P23" s="11"/>
      <c r="Q23" s="11"/>
      <c r="R23" s="109"/>
      <c r="S23" s="9">
        <v>197</v>
      </c>
      <c r="T23" s="110">
        <v>1.6189999999999998</v>
      </c>
      <c r="U23" s="11"/>
      <c r="V23" s="11"/>
      <c r="W23" s="11"/>
      <c r="X23" s="11"/>
      <c r="Y23" s="11"/>
      <c r="Z23" s="11"/>
      <c r="AA23" s="11"/>
      <c r="AB23" s="11"/>
      <c r="AC23" s="11"/>
      <c r="AD23" s="1"/>
    </row>
    <row r="24" spans="14:30" ht="12.75">
      <c r="N24" s="9">
        <v>208</v>
      </c>
      <c r="O24" s="10">
        <v>97.456</v>
      </c>
      <c r="P24" s="11"/>
      <c r="Q24" s="11"/>
      <c r="R24" s="109"/>
      <c r="S24" s="9">
        <v>208</v>
      </c>
      <c r="T24" s="110">
        <v>1.63600000000001</v>
      </c>
      <c r="U24" s="11"/>
      <c r="V24" s="11"/>
      <c r="W24" s="11"/>
      <c r="X24" s="11"/>
      <c r="Y24" s="11"/>
      <c r="Z24" s="11"/>
      <c r="AA24" s="11"/>
      <c r="AB24" s="11"/>
      <c r="AC24" s="11"/>
      <c r="AD24" s="1"/>
    </row>
    <row r="25" spans="14:30" ht="12.75">
      <c r="N25" s="9">
        <v>220</v>
      </c>
      <c r="O25" s="10">
        <v>97.473</v>
      </c>
      <c r="P25" s="11"/>
      <c r="Q25" s="11"/>
      <c r="R25" s="109"/>
      <c r="S25" s="9">
        <v>220</v>
      </c>
      <c r="T25" s="110">
        <v>1.6530000000000058</v>
      </c>
      <c r="U25" s="11"/>
      <c r="V25" s="11"/>
      <c r="W25" s="11"/>
      <c r="X25" s="11"/>
      <c r="Y25" s="11"/>
      <c r="Z25" s="11"/>
      <c r="AA25" s="11"/>
      <c r="AB25" s="11"/>
      <c r="AC25" s="11"/>
      <c r="AD25" s="1"/>
    </row>
    <row r="26" spans="14:30" ht="12.75">
      <c r="N26" s="9">
        <v>231</v>
      </c>
      <c r="O26" s="10">
        <v>97.488</v>
      </c>
      <c r="P26" s="11"/>
      <c r="Q26" s="11"/>
      <c r="R26" s="109"/>
      <c r="S26" s="9">
        <v>231</v>
      </c>
      <c r="T26" s="110">
        <v>1.6680000000000064</v>
      </c>
      <c r="U26" s="11"/>
      <c r="V26" s="11"/>
      <c r="W26" s="11"/>
      <c r="X26" s="11"/>
      <c r="Y26" s="11"/>
      <c r="Z26" s="11"/>
      <c r="AA26" s="11"/>
      <c r="AB26" s="11"/>
      <c r="AC26" s="11"/>
      <c r="AD26" s="1"/>
    </row>
    <row r="27" spans="14:30" ht="12.75">
      <c r="N27" s="9">
        <v>243</v>
      </c>
      <c r="O27" s="10">
        <v>97.503</v>
      </c>
      <c r="P27" s="11"/>
      <c r="Q27" s="11"/>
      <c r="R27" s="109"/>
      <c r="S27" s="9">
        <v>243</v>
      </c>
      <c r="T27" s="110">
        <v>1.683000000000007</v>
      </c>
      <c r="U27" s="11"/>
      <c r="V27" s="11"/>
      <c r="W27" s="11"/>
      <c r="X27" s="11"/>
      <c r="Y27" s="11"/>
      <c r="Z27" s="11"/>
      <c r="AA27" s="11"/>
      <c r="AB27" s="11"/>
      <c r="AC27" s="11"/>
      <c r="AD27" s="1"/>
    </row>
    <row r="28" spans="14:30" ht="12.75">
      <c r="N28" s="9">
        <v>254</v>
      </c>
      <c r="O28" s="10">
        <v>97.517</v>
      </c>
      <c r="P28" s="11"/>
      <c r="Q28" s="11"/>
      <c r="R28" s="109"/>
      <c r="S28" s="9">
        <v>254</v>
      </c>
      <c r="T28" s="110">
        <v>1.6970000000000027</v>
      </c>
      <c r="U28" s="11"/>
      <c r="V28" s="11"/>
      <c r="W28" s="11"/>
      <c r="X28" s="11"/>
      <c r="Y28" s="11"/>
      <c r="Z28" s="11"/>
      <c r="AA28" s="11"/>
      <c r="AB28" s="11"/>
      <c r="AC28" s="11"/>
      <c r="AD28" s="1"/>
    </row>
    <row r="29" spans="14:30" ht="12.75">
      <c r="N29" s="9">
        <v>266</v>
      </c>
      <c r="O29" s="10">
        <v>97.532</v>
      </c>
      <c r="P29" s="11"/>
      <c r="Q29" s="11"/>
      <c r="R29" s="109"/>
      <c r="S29" s="9">
        <v>266</v>
      </c>
      <c r="T29" s="110">
        <v>1.7120000000000033</v>
      </c>
      <c r="U29" s="11"/>
      <c r="V29" s="11"/>
      <c r="W29" s="11"/>
      <c r="X29" s="11"/>
      <c r="Y29" s="11"/>
      <c r="Z29" s="11"/>
      <c r="AA29" s="11"/>
      <c r="AB29" s="11"/>
      <c r="AC29" s="11"/>
      <c r="AD29" s="1"/>
    </row>
    <row r="30" spans="14:30" ht="12.75">
      <c r="N30" s="9">
        <v>277</v>
      </c>
      <c r="O30" s="10">
        <v>97.544</v>
      </c>
      <c r="P30" s="11"/>
      <c r="Q30" s="11"/>
      <c r="R30" s="109"/>
      <c r="S30" s="9">
        <v>277</v>
      </c>
      <c r="T30" s="110">
        <v>1.7240000000000038</v>
      </c>
      <c r="U30" s="11"/>
      <c r="V30" s="11"/>
      <c r="W30" s="11"/>
      <c r="X30" s="11"/>
      <c r="Y30" s="11"/>
      <c r="Z30" s="11"/>
      <c r="AA30" s="11"/>
      <c r="AB30" s="11"/>
      <c r="AC30" s="11"/>
      <c r="AD30" s="1"/>
    </row>
    <row r="31" spans="14:30" ht="12.75">
      <c r="N31" s="9">
        <v>289</v>
      </c>
      <c r="O31" s="10">
        <v>97.557</v>
      </c>
      <c r="P31" s="11"/>
      <c r="Q31" s="11"/>
      <c r="R31" s="109"/>
      <c r="S31" s="9">
        <v>289</v>
      </c>
      <c r="T31" s="110">
        <v>1.737000000000009</v>
      </c>
      <c r="U31" s="11"/>
      <c r="V31" s="11"/>
      <c r="W31" s="11"/>
      <c r="X31" s="11"/>
      <c r="Y31" s="11"/>
      <c r="Z31" s="11"/>
      <c r="AA31" s="11"/>
      <c r="AB31" s="11"/>
      <c r="AC31" s="11"/>
      <c r="AD31" s="1"/>
    </row>
    <row r="32" spans="14:30" ht="13.5" thickBot="1">
      <c r="N32" s="40">
        <v>300</v>
      </c>
      <c r="O32" s="34">
        <v>97.569</v>
      </c>
      <c r="P32" s="11"/>
      <c r="Q32" s="11"/>
      <c r="R32" s="109"/>
      <c r="S32" s="40">
        <v>300</v>
      </c>
      <c r="T32" s="111">
        <v>1.7490000000000094</v>
      </c>
      <c r="U32" s="11"/>
      <c r="V32" s="11"/>
      <c r="W32" s="11"/>
      <c r="X32" s="11"/>
      <c r="Y32" s="11"/>
      <c r="Z32" s="11"/>
      <c r="AA32" s="11"/>
      <c r="AB32" s="11"/>
      <c r="AC32" s="11"/>
      <c r="AD32" s="1"/>
    </row>
    <row r="33" spans="19:22" ht="12.75">
      <c r="S33" s="112"/>
      <c r="T33" s="112"/>
      <c r="U33" s="112"/>
      <c r="V33" s="112"/>
    </row>
    <row r="35" ht="12.75">
      <c r="X35" s="6" t="s">
        <v>27</v>
      </c>
    </row>
    <row r="36" ht="12.75">
      <c r="X36" t="s">
        <v>95</v>
      </c>
    </row>
    <row r="37" ht="12.75">
      <c r="X37" t="s">
        <v>96</v>
      </c>
    </row>
    <row r="38" ht="12.75">
      <c r="X38" t="str">
        <f>CONCATENATE("High WSEL ",Summary_Tables!B16," ","cfs")</f>
        <v>High WSEL 1099 cfs</v>
      </c>
    </row>
    <row r="65" spans="16:36" ht="12.75"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1"/>
      <c r="AG65" s="1"/>
      <c r="AH65" s="1"/>
      <c r="AI65" s="1"/>
      <c r="AJ65" s="1"/>
    </row>
    <row r="66" spans="16:36" ht="12.75"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"/>
      <c r="AG66" s="1"/>
      <c r="AH66" s="1"/>
      <c r="AI66" s="1"/>
      <c r="AJ66" s="1"/>
    </row>
    <row r="67" spans="16:36" ht="12.75"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"/>
      <c r="AG67" s="1"/>
      <c r="AH67" s="1"/>
      <c r="AI67" s="1"/>
      <c r="AJ67" s="1"/>
    </row>
    <row r="68" spans="16:36" ht="12.75"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"/>
      <c r="AG68" s="1"/>
      <c r="AH68" s="1"/>
      <c r="AI68" s="1"/>
      <c r="AJ68" s="1"/>
    </row>
    <row r="69" spans="16:36" ht="12.75"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"/>
      <c r="AG69" s="1"/>
      <c r="AH69" s="1"/>
      <c r="AI69" s="1"/>
      <c r="AJ69" s="1"/>
    </row>
    <row r="70" spans="16:36" ht="12.75"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"/>
      <c r="AG70" s="1"/>
      <c r="AH70" s="1"/>
      <c r="AI70" s="1"/>
      <c r="AJ70" s="1"/>
    </row>
    <row r="71" spans="16:36" ht="12.75"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"/>
      <c r="AG71" s="1"/>
      <c r="AH71" s="1"/>
      <c r="AI71" s="1"/>
      <c r="AJ71" s="1"/>
    </row>
    <row r="72" spans="16:36" ht="12.75"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"/>
      <c r="AG72" s="1"/>
      <c r="AH72" s="1"/>
      <c r="AI72" s="1"/>
      <c r="AJ72" s="1"/>
    </row>
    <row r="73" spans="16:36" ht="12.75"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"/>
      <c r="AG73" s="1"/>
      <c r="AH73" s="1"/>
      <c r="AI73" s="1"/>
      <c r="AJ73" s="1"/>
    </row>
    <row r="74" spans="16:36" ht="12.75"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"/>
      <c r="AG74" s="1"/>
      <c r="AH74" s="1"/>
      <c r="AI74" s="1"/>
      <c r="AJ74" s="1"/>
    </row>
    <row r="75" spans="16:36" ht="12.75"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"/>
      <c r="AG75" s="1"/>
      <c r="AH75" s="1"/>
      <c r="AI75" s="1"/>
      <c r="AJ75" s="1"/>
    </row>
    <row r="76" spans="16:36" ht="12.75"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"/>
      <c r="AG76" s="1"/>
      <c r="AH76" s="1"/>
      <c r="AI76" s="1"/>
      <c r="AJ76" s="1"/>
    </row>
    <row r="77" spans="16:36" ht="12.75"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"/>
      <c r="AG77" s="1"/>
      <c r="AH77" s="1"/>
      <c r="AI77" s="1"/>
      <c r="AJ77" s="1"/>
    </row>
    <row r="78" spans="16:36" ht="12.75"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"/>
      <c r="AG78" s="1"/>
      <c r="AH78" s="1"/>
      <c r="AI78" s="1"/>
      <c r="AJ78" s="1"/>
    </row>
    <row r="79" spans="16:36" ht="12.75"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"/>
      <c r="AG79" s="1"/>
      <c r="AH79" s="1"/>
      <c r="AI79" s="1"/>
      <c r="AJ79" s="1"/>
    </row>
    <row r="80" spans="16:36" ht="12.75"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"/>
      <c r="AG80" s="1"/>
      <c r="AH80" s="1"/>
      <c r="AI80" s="1"/>
      <c r="AJ80" s="1"/>
    </row>
    <row r="81" spans="16:36" ht="12.75"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"/>
      <c r="AG81" s="1"/>
      <c r="AH81" s="1"/>
      <c r="AI81" s="1"/>
      <c r="AJ81" s="1"/>
    </row>
    <row r="82" spans="16:36" ht="12.75"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"/>
      <c r="AG82" s="1"/>
      <c r="AH82" s="1"/>
      <c r="AI82" s="1"/>
      <c r="AJ82" s="1"/>
    </row>
    <row r="83" spans="16:36" ht="12.75"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"/>
      <c r="AG83" s="1"/>
      <c r="AH83" s="1"/>
      <c r="AI83" s="1"/>
      <c r="AJ83" s="1"/>
    </row>
    <row r="84" spans="16:36" ht="12.75"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"/>
      <c r="AG84" s="1"/>
      <c r="AH84" s="1"/>
      <c r="AI84" s="1"/>
      <c r="AJ84" s="1"/>
    </row>
    <row r="85" spans="16:36" ht="12.75"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"/>
      <c r="AG85" s="1"/>
      <c r="AH85" s="1"/>
      <c r="AI85" s="1"/>
      <c r="AJ85" s="1"/>
    </row>
    <row r="86" spans="16:36" ht="12.75"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"/>
      <c r="AG86" s="1"/>
      <c r="AH86" s="1"/>
      <c r="AI86" s="1"/>
      <c r="AJ86" s="1"/>
    </row>
    <row r="87" spans="16:36" ht="12.75"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"/>
      <c r="AG87" s="1"/>
      <c r="AH87" s="1"/>
      <c r="AI87" s="1"/>
      <c r="AJ87" s="1"/>
    </row>
    <row r="88" spans="16:36" ht="12.75"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"/>
      <c r="AG88" s="1"/>
      <c r="AH88" s="1"/>
      <c r="AI88" s="1"/>
      <c r="AJ88" s="1"/>
    </row>
    <row r="89" spans="16:36" ht="12.75"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"/>
      <c r="AG89" s="1"/>
      <c r="AH89" s="1"/>
      <c r="AI89" s="1"/>
      <c r="AJ89" s="1"/>
    </row>
    <row r="90" spans="16:36" ht="12.75"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"/>
      <c r="AG90" s="1"/>
      <c r="AH90" s="1"/>
      <c r="AI90" s="1"/>
      <c r="AJ90" s="1"/>
    </row>
    <row r="91" spans="16:36" ht="12.75"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"/>
      <c r="AG91" s="1"/>
      <c r="AH91" s="1"/>
      <c r="AI91" s="1"/>
      <c r="AJ91" s="1"/>
    </row>
    <row r="92" spans="16:36" ht="12.75"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"/>
      <c r="AG92" s="1"/>
      <c r="AH92" s="1"/>
      <c r="AI92" s="1"/>
      <c r="AJ92" s="1"/>
    </row>
    <row r="93" spans="16:36" ht="12.75"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"/>
      <c r="AG93" s="1"/>
      <c r="AH93" s="1"/>
      <c r="AI93" s="1"/>
      <c r="AJ93" s="1"/>
    </row>
    <row r="94" spans="16:36" ht="12.75"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"/>
      <c r="AG94" s="1"/>
      <c r="AH94" s="1"/>
      <c r="AI94" s="1"/>
      <c r="AJ94" s="1"/>
    </row>
    <row r="95" spans="16:36" ht="12.75"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"/>
      <c r="AG95" s="1"/>
      <c r="AH95" s="1"/>
      <c r="AI95" s="1"/>
      <c r="AJ95" s="1"/>
    </row>
    <row r="96" spans="16:36" ht="12.75"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6:36" ht="12.75"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N2:AA62"/>
  <sheetViews>
    <sheetView workbookViewId="0" topLeftCell="A1">
      <selection activeCell="N4" sqref="N4"/>
    </sheetView>
  </sheetViews>
  <sheetFormatPr defaultColWidth="9.140625" defaultRowHeight="12.75"/>
  <sheetData>
    <row r="2" ht="12.75">
      <c r="N2" s="76"/>
    </row>
    <row r="3" ht="12.75">
      <c r="N3" s="77" t="s">
        <v>27</v>
      </c>
    </row>
    <row r="4" ht="12.75">
      <c r="N4" s="76" t="str">
        <f>CONCATENATE(Summary_Tables!B16," cfs WSEL")</f>
        <v>1099 cfs WSEL</v>
      </c>
    </row>
    <row r="5" ht="12.75">
      <c r="N5" s="76" t="str">
        <f>CONCATENATE(Summary_Tables!B15," cfs WSEL")</f>
        <v>743.8 cfs WSEL</v>
      </c>
    </row>
    <row r="6" ht="12.75">
      <c r="N6" s="76" t="str">
        <f>CONCATENATE(Summary_Tables!B14," cfs WSEL")</f>
        <v>33.4 cfs WSEL</v>
      </c>
    </row>
    <row r="7" ht="12.75">
      <c r="N7" s="76"/>
    </row>
    <row r="8" ht="12.75">
      <c r="N8" s="76"/>
    </row>
    <row r="9" ht="12.75">
      <c r="N9" s="76"/>
    </row>
    <row r="10" ht="12.75">
      <c r="N10" s="76"/>
    </row>
    <row r="62" ht="12.75">
      <c r="AA62" s="6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N2:P15"/>
  <sheetViews>
    <sheetView workbookViewId="0" topLeftCell="A1">
      <selection activeCell="O14" sqref="O14"/>
    </sheetView>
  </sheetViews>
  <sheetFormatPr defaultColWidth="9.140625" defaultRowHeight="12.75"/>
  <sheetData>
    <row r="2" spans="14:16" ht="12.75">
      <c r="N2" s="76"/>
      <c r="O2" s="76"/>
      <c r="P2" s="76"/>
    </row>
    <row r="3" spans="14:16" ht="12.75">
      <c r="N3" s="77" t="s">
        <v>27</v>
      </c>
      <c r="O3" s="76"/>
      <c r="P3" s="76"/>
    </row>
    <row r="4" spans="14:16" ht="12.75">
      <c r="N4" s="76" t="str">
        <f>CONCATENATE(Summary_Tables!E16," cfs WSEL")</f>
        <v>59.6 cfs WSEL</v>
      </c>
      <c r="O4" s="76"/>
      <c r="P4" s="76"/>
    </row>
    <row r="5" spans="14:16" ht="12.75">
      <c r="N5" s="76" t="str">
        <f>CONCATENATE(Summary_Tables!E15," cfs WSEL")</f>
        <v>29.5 cfs WSEL</v>
      </c>
      <c r="O5" s="76"/>
      <c r="P5" s="76"/>
    </row>
    <row r="6" spans="14:16" ht="12.75">
      <c r="N6" s="76" t="str">
        <f>CONCATENATE(Summary_Tables!E14," cfs WSEL")</f>
        <v>0.8 cfs WSEL</v>
      </c>
      <c r="O6" s="76"/>
      <c r="P6" s="76"/>
    </row>
    <row r="7" spans="14:16" ht="12.75">
      <c r="N7" s="76"/>
      <c r="O7" s="76"/>
      <c r="P7" s="76"/>
    </row>
    <row r="8" spans="14:16" ht="12.75">
      <c r="N8" s="76"/>
      <c r="O8" s="76"/>
      <c r="P8" s="76"/>
    </row>
    <row r="9" spans="14:16" ht="12.75">
      <c r="N9" s="76"/>
      <c r="O9" s="76"/>
      <c r="P9" s="76"/>
    </row>
    <row r="10" spans="14:16" ht="12.75">
      <c r="N10" s="76"/>
      <c r="O10" s="76"/>
      <c r="P10" s="76"/>
    </row>
    <row r="11" spans="14:16" ht="12.75">
      <c r="N11" s="76"/>
      <c r="O11" s="76"/>
      <c r="P11" s="76"/>
    </row>
    <row r="12" spans="14:16" ht="12.75">
      <c r="N12" s="76"/>
      <c r="O12" s="76"/>
      <c r="P12" s="76"/>
    </row>
    <row r="13" spans="14:16" ht="12.75">
      <c r="N13" s="76"/>
      <c r="O13" s="76"/>
      <c r="P13" s="76"/>
    </row>
    <row r="14" spans="14:16" ht="12.75">
      <c r="N14" s="76"/>
      <c r="O14" s="76"/>
      <c r="P14" s="76"/>
    </row>
    <row r="15" spans="14:16" ht="12.75">
      <c r="N15" s="76"/>
      <c r="O15" s="76"/>
      <c r="P15" s="76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I56"/>
  <sheetViews>
    <sheetView zoomScale="85" zoomScaleNormal="85" workbookViewId="0" topLeftCell="N1">
      <selection activeCell="W57" sqref="W57"/>
    </sheetView>
  </sheetViews>
  <sheetFormatPr defaultColWidth="9.140625" defaultRowHeight="12.75"/>
  <cols>
    <col min="2" max="2" width="12.00390625" style="0" bestFit="1" customWidth="1"/>
    <col min="3" max="3" width="9.8515625" style="0" customWidth="1"/>
    <col min="4" max="4" width="12.28125" style="0" customWidth="1"/>
    <col min="12" max="13" width="9.140625" style="1" customWidth="1"/>
    <col min="14" max="15" width="12.140625" style="1" bestFit="1" customWidth="1"/>
    <col min="16" max="28" width="9.140625" style="1" customWidth="1"/>
  </cols>
  <sheetData>
    <row r="1" spans="4:35" ht="12.75">
      <c r="D1" s="78" t="s">
        <v>46</v>
      </c>
      <c r="E1" s="78">
        <v>1</v>
      </c>
      <c r="F1" s="78">
        <v>2</v>
      </c>
      <c r="G1" s="78">
        <v>3</v>
      </c>
      <c r="H1" s="78">
        <v>4</v>
      </c>
      <c r="I1" s="78">
        <v>5</v>
      </c>
      <c r="J1" s="78">
        <v>6</v>
      </c>
      <c r="K1" s="78">
        <v>7</v>
      </c>
      <c r="L1" s="78">
        <v>8</v>
      </c>
      <c r="M1" s="78">
        <v>9</v>
      </c>
      <c r="N1" s="78">
        <v>10</v>
      </c>
      <c r="O1" s="78">
        <v>11</v>
      </c>
      <c r="P1" s="78">
        <v>12</v>
      </c>
      <c r="Q1" s="78">
        <v>13</v>
      </c>
      <c r="R1" s="78">
        <v>14</v>
      </c>
      <c r="S1" s="78">
        <v>15</v>
      </c>
      <c r="T1" s="78">
        <v>16</v>
      </c>
      <c r="U1" s="78">
        <v>17</v>
      </c>
      <c r="V1" s="120">
        <v>18</v>
      </c>
      <c r="W1" s="120">
        <v>19</v>
      </c>
      <c r="X1" s="120">
        <v>20</v>
      </c>
      <c r="Y1" s="120">
        <v>21</v>
      </c>
      <c r="Z1" s="120">
        <v>22</v>
      </c>
      <c r="AA1" s="120">
        <v>23</v>
      </c>
      <c r="AB1" s="120">
        <v>24</v>
      </c>
      <c r="AC1" s="120">
        <v>25</v>
      </c>
      <c r="AD1" s="120">
        <v>26</v>
      </c>
      <c r="AE1" s="120">
        <v>27</v>
      </c>
      <c r="AF1" s="120">
        <v>28</v>
      </c>
      <c r="AG1" s="120">
        <v>29</v>
      </c>
      <c r="AH1" s="120">
        <v>30</v>
      </c>
      <c r="AI1" s="6" t="s">
        <v>47</v>
      </c>
    </row>
    <row r="2" spans="1:35" ht="12.75" customHeight="1">
      <c r="A2" s="1"/>
      <c r="C2" s="79"/>
      <c r="D2" s="76">
        <f>MIN(C14:C104)</f>
        <v>2</v>
      </c>
      <c r="E2">
        <v>93.52</v>
      </c>
      <c r="F2">
        <v>94.22</v>
      </c>
      <c r="G2">
        <v>94.5</v>
      </c>
      <c r="H2">
        <v>94.85</v>
      </c>
      <c r="I2">
        <v>95.27</v>
      </c>
      <c r="J2">
        <v>96.26</v>
      </c>
      <c r="K2">
        <v>97.13</v>
      </c>
      <c r="L2">
        <v>97.65</v>
      </c>
      <c r="M2">
        <v>98.47</v>
      </c>
      <c r="N2">
        <v>98.8</v>
      </c>
      <c r="O2">
        <v>99.01</v>
      </c>
      <c r="P2">
        <v>99.21</v>
      </c>
      <c r="Q2">
        <v>99.4</v>
      </c>
      <c r="R2">
        <v>99.57</v>
      </c>
      <c r="S2">
        <v>99.73</v>
      </c>
      <c r="T2">
        <v>99.88</v>
      </c>
      <c r="U2">
        <v>100.02</v>
      </c>
      <c r="V2" s="121">
        <v>100.17</v>
      </c>
      <c r="W2" s="121">
        <v>100.31</v>
      </c>
      <c r="X2" s="121">
        <v>100.44</v>
      </c>
      <c r="Y2" s="121">
        <v>100.56</v>
      </c>
      <c r="Z2" s="121">
        <v>100.68</v>
      </c>
      <c r="AA2" s="121">
        <v>100.8</v>
      </c>
      <c r="AB2" s="121">
        <v>100.91</v>
      </c>
      <c r="AC2" s="121">
        <v>101.02</v>
      </c>
      <c r="AD2" s="121">
        <v>101.12</v>
      </c>
      <c r="AE2" s="121">
        <v>101.22</v>
      </c>
      <c r="AF2" s="121">
        <v>101.32</v>
      </c>
      <c r="AG2" s="121">
        <v>101.41</v>
      </c>
      <c r="AH2" s="121">
        <v>101.5</v>
      </c>
      <c r="AI2" s="76">
        <v>94.87</v>
      </c>
    </row>
    <row r="3" spans="1:35" ht="12.75">
      <c r="A3" s="1"/>
      <c r="C3" s="79"/>
      <c r="D3" s="76">
        <f>MAX(C14:C104)</f>
        <v>124.5</v>
      </c>
      <c r="E3">
        <v>93.52</v>
      </c>
      <c r="F3">
        <v>94.22</v>
      </c>
      <c r="G3">
        <v>94.5</v>
      </c>
      <c r="H3">
        <v>94.85</v>
      </c>
      <c r="I3">
        <v>95.27</v>
      </c>
      <c r="J3">
        <v>96.26</v>
      </c>
      <c r="K3">
        <v>97.13</v>
      </c>
      <c r="L3">
        <v>97.65</v>
      </c>
      <c r="M3">
        <v>98.47</v>
      </c>
      <c r="N3">
        <v>98.8</v>
      </c>
      <c r="O3">
        <v>99.01</v>
      </c>
      <c r="P3">
        <v>99.21</v>
      </c>
      <c r="Q3">
        <v>99.4</v>
      </c>
      <c r="R3">
        <v>99.57</v>
      </c>
      <c r="S3">
        <v>99.73</v>
      </c>
      <c r="T3">
        <v>99.88</v>
      </c>
      <c r="U3">
        <v>100.02</v>
      </c>
      <c r="V3" s="121">
        <v>100.17</v>
      </c>
      <c r="W3" s="121">
        <v>100.31</v>
      </c>
      <c r="X3" s="121">
        <v>100.44</v>
      </c>
      <c r="Y3" s="121">
        <v>100.56</v>
      </c>
      <c r="Z3" s="121">
        <v>100.68</v>
      </c>
      <c r="AA3" s="121">
        <v>100.8</v>
      </c>
      <c r="AB3" s="121">
        <v>100.91</v>
      </c>
      <c r="AC3" s="121">
        <v>101.02</v>
      </c>
      <c r="AD3" s="121">
        <v>101.12</v>
      </c>
      <c r="AE3" s="121">
        <v>101.22</v>
      </c>
      <c r="AF3" s="121">
        <v>101.32</v>
      </c>
      <c r="AG3" s="121">
        <v>101.41</v>
      </c>
      <c r="AH3" s="121">
        <v>101.5</v>
      </c>
      <c r="AI3" s="76">
        <v>94.87</v>
      </c>
    </row>
    <row r="4" spans="1:34" ht="12.75">
      <c r="A4" s="1"/>
      <c r="C4" s="135" t="s">
        <v>48</v>
      </c>
      <c r="D4" s="80" t="s">
        <v>49</v>
      </c>
      <c r="E4" s="77">
        <v>12</v>
      </c>
      <c r="F4" s="77">
        <v>33.4</v>
      </c>
      <c r="G4" s="77">
        <v>50</v>
      </c>
      <c r="H4" s="77">
        <v>80</v>
      </c>
      <c r="I4" s="77">
        <v>130</v>
      </c>
      <c r="J4" s="77">
        <v>350</v>
      </c>
      <c r="K4" s="77">
        <v>743.8</v>
      </c>
      <c r="L4" s="77">
        <v>1099</v>
      </c>
      <c r="M4" s="77">
        <v>1883</v>
      </c>
      <c r="N4" s="77">
        <v>2300</v>
      </c>
      <c r="O4" s="77">
        <v>2616</v>
      </c>
      <c r="P4" s="77">
        <v>2932</v>
      </c>
      <c r="Q4" s="77">
        <v>3248</v>
      </c>
      <c r="R4" s="77">
        <v>3564</v>
      </c>
      <c r="S4" s="77">
        <v>3880</v>
      </c>
      <c r="T4" s="77">
        <v>4196</v>
      </c>
      <c r="U4" s="77">
        <v>4512</v>
      </c>
      <c r="V4" s="122">
        <v>4828</v>
      </c>
      <c r="W4" s="122">
        <v>5144</v>
      </c>
      <c r="X4" s="122">
        <v>5460</v>
      </c>
      <c r="Y4" s="122">
        <v>5776</v>
      </c>
      <c r="Z4" s="122">
        <v>6092</v>
      </c>
      <c r="AA4" s="122">
        <v>6408</v>
      </c>
      <c r="AB4" s="122">
        <v>6724</v>
      </c>
      <c r="AC4" s="122">
        <v>7040</v>
      </c>
      <c r="AD4" s="122">
        <v>7356</v>
      </c>
      <c r="AE4" s="122">
        <v>7672</v>
      </c>
      <c r="AF4" s="122">
        <v>7988</v>
      </c>
      <c r="AG4" s="122">
        <v>8304</v>
      </c>
      <c r="AH4" s="122">
        <v>8620</v>
      </c>
    </row>
    <row r="5" spans="1:34" ht="12.75" customHeight="1">
      <c r="A5" s="1"/>
      <c r="C5" s="135"/>
      <c r="D5" s="81" t="s">
        <v>50</v>
      </c>
      <c r="E5">
        <v>10</v>
      </c>
      <c r="F5">
        <v>13</v>
      </c>
      <c r="G5">
        <v>14</v>
      </c>
      <c r="H5">
        <v>14</v>
      </c>
      <c r="I5">
        <v>14</v>
      </c>
      <c r="J5">
        <v>17</v>
      </c>
      <c r="K5">
        <v>17</v>
      </c>
      <c r="L5">
        <v>17</v>
      </c>
      <c r="M5">
        <v>17</v>
      </c>
      <c r="N5">
        <v>17</v>
      </c>
      <c r="O5">
        <v>17</v>
      </c>
      <c r="P5">
        <v>17</v>
      </c>
      <c r="Q5">
        <v>17</v>
      </c>
      <c r="R5">
        <v>17</v>
      </c>
      <c r="S5">
        <v>17</v>
      </c>
      <c r="T5">
        <v>17</v>
      </c>
      <c r="U5">
        <v>17</v>
      </c>
      <c r="V5" s="121">
        <v>18</v>
      </c>
      <c r="W5" s="121">
        <v>18</v>
      </c>
      <c r="X5" s="121">
        <v>18</v>
      </c>
      <c r="Y5" s="121">
        <v>18</v>
      </c>
      <c r="Z5" s="121">
        <v>18</v>
      </c>
      <c r="AA5" s="121">
        <v>18</v>
      </c>
      <c r="AB5" s="121">
        <v>18</v>
      </c>
      <c r="AC5" s="121">
        <v>18</v>
      </c>
      <c r="AD5" s="121">
        <v>18</v>
      </c>
      <c r="AE5" s="121">
        <v>18</v>
      </c>
      <c r="AF5" s="121">
        <v>18</v>
      </c>
      <c r="AG5" s="121">
        <v>18</v>
      </c>
      <c r="AH5" s="121">
        <v>18</v>
      </c>
    </row>
    <row r="6" spans="1:34" ht="12.75">
      <c r="A6" s="1"/>
      <c r="C6" s="135"/>
      <c r="D6" s="81" t="s">
        <v>51</v>
      </c>
      <c r="E6">
        <v>82.35</v>
      </c>
      <c r="F6">
        <v>94.38</v>
      </c>
      <c r="G6">
        <v>96.14</v>
      </c>
      <c r="H6">
        <v>98.43</v>
      </c>
      <c r="I6">
        <v>101.05</v>
      </c>
      <c r="J6">
        <v>107.45</v>
      </c>
      <c r="K6">
        <v>109.68</v>
      </c>
      <c r="L6">
        <v>111.02</v>
      </c>
      <c r="M6">
        <v>113.11</v>
      </c>
      <c r="N6">
        <v>113.96</v>
      </c>
      <c r="O6">
        <v>114.52</v>
      </c>
      <c r="P6">
        <v>115.03</v>
      </c>
      <c r="Q6">
        <v>115.51</v>
      </c>
      <c r="R6">
        <v>115.95</v>
      </c>
      <c r="S6">
        <v>116.37</v>
      </c>
      <c r="T6">
        <v>116.74</v>
      </c>
      <c r="U6">
        <v>117.11</v>
      </c>
      <c r="V6" s="121">
        <v>117.75</v>
      </c>
      <c r="W6" s="121">
        <v>118.48</v>
      </c>
      <c r="X6" s="121">
        <v>119.18</v>
      </c>
      <c r="Y6" s="121">
        <v>119.84</v>
      </c>
      <c r="Z6" s="121">
        <v>120.47</v>
      </c>
      <c r="AA6" s="121">
        <v>121.08</v>
      </c>
      <c r="AB6" s="121">
        <v>121.66</v>
      </c>
      <c r="AC6" s="121">
        <v>122.22</v>
      </c>
      <c r="AD6" s="121">
        <v>122.77</v>
      </c>
      <c r="AE6" s="121">
        <v>123.29</v>
      </c>
      <c r="AF6" s="121">
        <v>123.8</v>
      </c>
      <c r="AG6" s="121">
        <v>124.29</v>
      </c>
      <c r="AH6" s="121">
        <v>124.76</v>
      </c>
    </row>
    <row r="7" spans="1:34" ht="12.75">
      <c r="A7" s="1"/>
      <c r="C7" s="135"/>
      <c r="D7" s="81" t="s">
        <v>52</v>
      </c>
      <c r="E7">
        <v>173.72</v>
      </c>
      <c r="F7">
        <v>234.79</v>
      </c>
      <c r="G7">
        <v>260.7</v>
      </c>
      <c r="H7">
        <v>294.83</v>
      </c>
      <c r="I7">
        <v>335.05</v>
      </c>
      <c r="J7">
        <v>435.78</v>
      </c>
      <c r="K7">
        <v>526.96</v>
      </c>
      <c r="L7">
        <v>582.29</v>
      </c>
      <c r="M7">
        <v>669.3</v>
      </c>
      <c r="N7">
        <v>704.83</v>
      </c>
      <c r="O7">
        <v>728.09</v>
      </c>
      <c r="P7">
        <v>749.79</v>
      </c>
      <c r="Q7">
        <v>769.92</v>
      </c>
      <c r="R7">
        <v>788.67</v>
      </c>
      <c r="S7">
        <v>806.27</v>
      </c>
      <c r="T7">
        <v>822.16</v>
      </c>
      <c r="U7">
        <v>837.75</v>
      </c>
      <c r="V7" s="121">
        <v>853.49</v>
      </c>
      <c r="W7" s="121">
        <v>868.79</v>
      </c>
      <c r="X7" s="121">
        <v>883.51</v>
      </c>
      <c r="Y7" s="121">
        <v>897.55</v>
      </c>
      <c r="Z7" s="121">
        <v>911.11</v>
      </c>
      <c r="AA7" s="121">
        <v>924.18</v>
      </c>
      <c r="AB7" s="121">
        <v>936.86</v>
      </c>
      <c r="AC7" s="121">
        <v>949.04</v>
      </c>
      <c r="AD7" s="121">
        <v>960.93</v>
      </c>
      <c r="AE7" s="121">
        <v>972.41</v>
      </c>
      <c r="AF7" s="121">
        <v>983.6</v>
      </c>
      <c r="AG7" s="121">
        <v>994.38</v>
      </c>
      <c r="AH7" s="121">
        <v>1004.97</v>
      </c>
    </row>
    <row r="8" spans="1:34" ht="12.75">
      <c r="A8" s="1"/>
      <c r="C8" s="135"/>
      <c r="D8" s="82" t="s">
        <v>53</v>
      </c>
      <c r="E8">
        <v>81.05</v>
      </c>
      <c r="F8">
        <v>92.43</v>
      </c>
      <c r="G8">
        <v>94.08</v>
      </c>
      <c r="H8">
        <v>96.2</v>
      </c>
      <c r="I8">
        <v>98.64</v>
      </c>
      <c r="J8">
        <v>104.44</v>
      </c>
      <c r="K8">
        <v>105.52</v>
      </c>
      <c r="L8">
        <v>106.18</v>
      </c>
      <c r="M8">
        <v>107.2</v>
      </c>
      <c r="N8">
        <v>107.62</v>
      </c>
      <c r="O8">
        <v>107.89</v>
      </c>
      <c r="P8">
        <v>108.14</v>
      </c>
      <c r="Q8">
        <v>108.37</v>
      </c>
      <c r="R8">
        <v>108.59</v>
      </c>
      <c r="S8">
        <v>108.79</v>
      </c>
      <c r="T8">
        <v>108.97</v>
      </c>
      <c r="U8">
        <v>109.15</v>
      </c>
      <c r="V8" s="121">
        <v>109.75</v>
      </c>
      <c r="W8" s="121">
        <v>110.46</v>
      </c>
      <c r="X8" s="121">
        <v>111.14</v>
      </c>
      <c r="Y8" s="121">
        <v>111.79</v>
      </c>
      <c r="Z8" s="121">
        <v>112.41</v>
      </c>
      <c r="AA8" s="121">
        <v>113.01</v>
      </c>
      <c r="AB8" s="121">
        <v>113.59</v>
      </c>
      <c r="AC8" s="121">
        <v>114.14</v>
      </c>
      <c r="AD8" s="121">
        <v>114.67</v>
      </c>
      <c r="AE8" s="121">
        <v>115.18</v>
      </c>
      <c r="AF8" s="121">
        <v>115.68</v>
      </c>
      <c r="AG8" s="121">
        <v>116.16</v>
      </c>
      <c r="AH8" s="121">
        <v>116.63</v>
      </c>
    </row>
    <row r="9" spans="1:34" ht="12.75">
      <c r="A9" s="1"/>
      <c r="C9" s="135"/>
      <c r="D9" s="82" t="s">
        <v>54</v>
      </c>
      <c r="E9">
        <v>2.11</v>
      </c>
      <c r="F9">
        <v>2.49</v>
      </c>
      <c r="G9">
        <v>2.71</v>
      </c>
      <c r="H9">
        <v>3</v>
      </c>
      <c r="I9">
        <v>3.32</v>
      </c>
      <c r="J9">
        <v>4.06</v>
      </c>
      <c r="K9">
        <v>4.8</v>
      </c>
      <c r="L9">
        <v>5.24</v>
      </c>
      <c r="M9">
        <v>5.92</v>
      </c>
      <c r="N9">
        <v>6.18</v>
      </c>
      <c r="O9">
        <v>6.36</v>
      </c>
      <c r="P9">
        <v>6.52</v>
      </c>
      <c r="Q9">
        <v>6.67</v>
      </c>
      <c r="R9">
        <v>6.8</v>
      </c>
      <c r="S9">
        <v>6.93</v>
      </c>
      <c r="T9">
        <v>7.04</v>
      </c>
      <c r="U9">
        <v>7.15</v>
      </c>
      <c r="V9" s="121">
        <v>7.25</v>
      </c>
      <c r="W9" s="121">
        <v>7.33</v>
      </c>
      <c r="X9" s="121">
        <v>7.41</v>
      </c>
      <c r="Y9" s="121">
        <v>7.49</v>
      </c>
      <c r="Z9" s="121">
        <v>7.56</v>
      </c>
      <c r="AA9" s="121">
        <v>7.63</v>
      </c>
      <c r="AB9" s="121">
        <v>7.7</v>
      </c>
      <c r="AC9" s="121">
        <v>7.76</v>
      </c>
      <c r="AD9" s="121">
        <v>7.83</v>
      </c>
      <c r="AE9" s="121">
        <v>7.89</v>
      </c>
      <c r="AF9" s="121">
        <v>7.95</v>
      </c>
      <c r="AG9" s="121">
        <v>8</v>
      </c>
      <c r="AH9" s="121">
        <v>8.05</v>
      </c>
    </row>
    <row r="10" spans="1:34" ht="12.75">
      <c r="A10" s="1"/>
      <c r="C10" s="135"/>
      <c r="D10" s="82" t="s">
        <v>55</v>
      </c>
      <c r="E10">
        <v>2.14</v>
      </c>
      <c r="F10">
        <v>2.54</v>
      </c>
      <c r="G10">
        <v>2.77</v>
      </c>
      <c r="H10">
        <v>3.06</v>
      </c>
      <c r="I10">
        <v>3.4</v>
      </c>
      <c r="J10">
        <v>4.17</v>
      </c>
      <c r="K10">
        <v>4.99</v>
      </c>
      <c r="L10">
        <v>5.48</v>
      </c>
      <c r="M10">
        <v>6.24</v>
      </c>
      <c r="N10">
        <v>6.55</v>
      </c>
      <c r="O10">
        <v>6.75</v>
      </c>
      <c r="P10">
        <v>6.93</v>
      </c>
      <c r="Q10">
        <v>7.1</v>
      </c>
      <c r="R10">
        <v>7.26</v>
      </c>
      <c r="S10">
        <v>7.41</v>
      </c>
      <c r="T10">
        <v>7.54</v>
      </c>
      <c r="U10">
        <v>7.67</v>
      </c>
      <c r="V10" s="121">
        <v>7.78</v>
      </c>
      <c r="W10" s="121">
        <v>7.87</v>
      </c>
      <c r="X10" s="121">
        <v>7.95</v>
      </c>
      <c r="Y10" s="121">
        <v>8.03</v>
      </c>
      <c r="Z10" s="121">
        <v>8.1</v>
      </c>
      <c r="AA10" s="121">
        <v>8.18</v>
      </c>
      <c r="AB10" s="121">
        <v>8.25</v>
      </c>
      <c r="AC10" s="121">
        <v>8.31</v>
      </c>
      <c r="AD10" s="121">
        <v>8.38</v>
      </c>
      <c r="AE10" s="121">
        <v>8.44</v>
      </c>
      <c r="AF10" s="121">
        <v>8.5</v>
      </c>
      <c r="AG10" s="121">
        <v>8.56</v>
      </c>
      <c r="AH10" s="121">
        <v>8.62</v>
      </c>
    </row>
    <row r="11" spans="1:34" ht="12.75">
      <c r="A11" s="1"/>
      <c r="C11" s="83"/>
      <c r="D11" s="82"/>
      <c r="E11" s="84"/>
      <c r="F11" s="84"/>
      <c r="G11" s="84"/>
      <c r="H11" s="84"/>
      <c r="I11" s="84"/>
      <c r="J11" s="84"/>
      <c r="K11" s="84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136" t="s">
        <v>100</v>
      </c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</row>
    <row r="12" spans="1:34" ht="12.75">
      <c r="A12" s="1"/>
      <c r="C12" s="86"/>
      <c r="D12" s="84"/>
      <c r="E12" s="84"/>
      <c r="F12" s="84"/>
      <c r="G12" s="84"/>
      <c r="H12" s="84"/>
      <c r="I12" s="84"/>
      <c r="J12" s="84"/>
      <c r="K12" s="84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12"/>
      <c r="W12" s="12"/>
      <c r="X12" s="12"/>
      <c r="Y12" s="12"/>
      <c r="Z12" s="12"/>
      <c r="AA12" s="12"/>
      <c r="AB12" s="12"/>
      <c r="AC12" s="76"/>
      <c r="AD12" s="76"/>
      <c r="AE12" s="76"/>
      <c r="AF12" s="76"/>
      <c r="AG12" s="76"/>
      <c r="AH12" s="76"/>
    </row>
    <row r="13" spans="1:34" ht="12.75">
      <c r="A13" s="1"/>
      <c r="B13" s="70"/>
      <c r="C13" t="s">
        <v>56</v>
      </c>
      <c r="D13" t="s">
        <v>57</v>
      </c>
      <c r="E13" s="86" t="s">
        <v>58</v>
      </c>
      <c r="F13" s="86" t="s">
        <v>59</v>
      </c>
      <c r="G13" s="86" t="s">
        <v>60</v>
      </c>
      <c r="H13" s="86" t="s">
        <v>61</v>
      </c>
      <c r="I13" s="86" t="s">
        <v>62</v>
      </c>
      <c r="J13" s="86" t="s">
        <v>63</v>
      </c>
      <c r="K13" s="86" t="s">
        <v>64</v>
      </c>
      <c r="L13" s="86" t="s">
        <v>65</v>
      </c>
      <c r="M13" s="86" t="s">
        <v>66</v>
      </c>
      <c r="N13" s="86" t="s">
        <v>67</v>
      </c>
      <c r="O13" s="86" t="s">
        <v>68</v>
      </c>
      <c r="P13" s="86" t="s">
        <v>69</v>
      </c>
      <c r="Q13" s="86" t="s">
        <v>70</v>
      </c>
      <c r="R13" s="86" t="s">
        <v>71</v>
      </c>
      <c r="S13" s="86" t="s">
        <v>72</v>
      </c>
      <c r="T13" s="86" t="s">
        <v>73</v>
      </c>
      <c r="U13" s="86" t="s">
        <v>74</v>
      </c>
      <c r="V13" s="86" t="s">
        <v>75</v>
      </c>
      <c r="W13" s="86" t="s">
        <v>76</v>
      </c>
      <c r="X13" s="86" t="s">
        <v>77</v>
      </c>
      <c r="Y13" s="86" t="s">
        <v>78</v>
      </c>
      <c r="Z13" s="86" t="s">
        <v>79</v>
      </c>
      <c r="AA13" s="86" t="s">
        <v>80</v>
      </c>
      <c r="AB13" s="86" t="s">
        <v>81</v>
      </c>
      <c r="AC13" s="86" t="s">
        <v>82</v>
      </c>
      <c r="AD13" s="86" t="s">
        <v>83</v>
      </c>
      <c r="AE13" s="86" t="s">
        <v>84</v>
      </c>
      <c r="AF13" s="86" t="s">
        <v>85</v>
      </c>
      <c r="AG13" s="86" t="s">
        <v>86</v>
      </c>
      <c r="AH13" s="86" t="s">
        <v>87</v>
      </c>
    </row>
    <row r="14" spans="1:34" ht="12.75">
      <c r="A14" s="1"/>
      <c r="B14" s="87"/>
      <c r="C14" s="91">
        <v>2</v>
      </c>
      <c r="D14">
        <v>104.56</v>
      </c>
      <c r="E14" s="86">
        <f aca="true" t="shared" si="0" ref="E14:N23">IF(E$2&lt;$D14,"",E$2-$D14)</f>
      </c>
      <c r="F14" s="86">
        <f t="shared" si="0"/>
      </c>
      <c r="G14" s="86">
        <f t="shared" si="0"/>
      </c>
      <c r="H14" s="86">
        <f t="shared" si="0"/>
      </c>
      <c r="I14" s="86">
        <f t="shared" si="0"/>
      </c>
      <c r="J14" s="86">
        <f t="shared" si="0"/>
      </c>
      <c r="K14" s="86">
        <f t="shared" si="0"/>
      </c>
      <c r="L14" s="86">
        <f t="shared" si="0"/>
      </c>
      <c r="M14" s="86">
        <f t="shared" si="0"/>
      </c>
      <c r="N14" s="86">
        <f t="shared" si="0"/>
      </c>
      <c r="O14" s="86">
        <f aca="true" t="shared" si="1" ref="O14:X23">IF(O$2&lt;$D14,"",O$2-$D14)</f>
      </c>
      <c r="P14" s="86">
        <f t="shared" si="1"/>
      </c>
      <c r="Q14" s="86">
        <f t="shared" si="1"/>
      </c>
      <c r="R14" s="86">
        <f t="shared" si="1"/>
      </c>
      <c r="S14" s="86">
        <f t="shared" si="1"/>
      </c>
      <c r="T14" s="86">
        <f t="shared" si="1"/>
      </c>
      <c r="U14" s="86">
        <f t="shared" si="1"/>
      </c>
      <c r="V14" s="86">
        <f t="shared" si="1"/>
      </c>
      <c r="W14" s="86">
        <f t="shared" si="1"/>
      </c>
      <c r="X14" s="86">
        <f t="shared" si="1"/>
      </c>
      <c r="Y14" s="86">
        <f aca="true" t="shared" si="2" ref="Y14:AH23">IF(Y$2&lt;$D14,"",Y$2-$D14)</f>
      </c>
      <c r="Z14" s="86">
        <f t="shared" si="2"/>
      </c>
      <c r="AA14" s="86">
        <f t="shared" si="2"/>
      </c>
      <c r="AB14" s="86">
        <f t="shared" si="2"/>
      </c>
      <c r="AC14" s="86">
        <f t="shared" si="2"/>
      </c>
      <c r="AD14" s="86">
        <f t="shared" si="2"/>
      </c>
      <c r="AE14" s="86">
        <f t="shared" si="2"/>
      </c>
      <c r="AF14" s="86">
        <f t="shared" si="2"/>
      </c>
      <c r="AG14" s="86">
        <f t="shared" si="2"/>
      </c>
      <c r="AH14" s="86">
        <f t="shared" si="2"/>
      </c>
    </row>
    <row r="15" spans="1:34" ht="12.75">
      <c r="A15" s="1"/>
      <c r="C15">
        <v>4.5</v>
      </c>
      <c r="D15">
        <v>102.16</v>
      </c>
      <c r="E15" s="86">
        <f t="shared" si="0"/>
      </c>
      <c r="F15" s="86">
        <f t="shared" si="0"/>
      </c>
      <c r="G15" s="86">
        <f t="shared" si="0"/>
      </c>
      <c r="H15" s="86">
        <f t="shared" si="0"/>
      </c>
      <c r="I15" s="86">
        <f t="shared" si="0"/>
      </c>
      <c r="J15" s="86">
        <f t="shared" si="0"/>
      </c>
      <c r="K15" s="86">
        <f t="shared" si="0"/>
      </c>
      <c r="L15" s="86">
        <f t="shared" si="0"/>
      </c>
      <c r="M15" s="86">
        <f t="shared" si="0"/>
      </c>
      <c r="N15" s="86">
        <f t="shared" si="0"/>
      </c>
      <c r="O15" s="86">
        <f t="shared" si="1"/>
      </c>
      <c r="P15" s="86">
        <f t="shared" si="1"/>
      </c>
      <c r="Q15" s="86">
        <f t="shared" si="1"/>
      </c>
      <c r="R15" s="86">
        <f t="shared" si="1"/>
      </c>
      <c r="S15" s="86">
        <f t="shared" si="1"/>
      </c>
      <c r="T15" s="86">
        <f t="shared" si="1"/>
      </c>
      <c r="U15" s="86">
        <f t="shared" si="1"/>
      </c>
      <c r="V15" s="86">
        <f t="shared" si="1"/>
      </c>
      <c r="W15" s="86">
        <f t="shared" si="1"/>
      </c>
      <c r="X15" s="86">
        <f t="shared" si="1"/>
      </c>
      <c r="Y15" s="86">
        <f t="shared" si="2"/>
      </c>
      <c r="Z15" s="86">
        <f t="shared" si="2"/>
      </c>
      <c r="AA15" s="86">
        <f t="shared" si="2"/>
      </c>
      <c r="AB15" s="86">
        <f t="shared" si="2"/>
      </c>
      <c r="AC15" s="86">
        <f t="shared" si="2"/>
      </c>
      <c r="AD15" s="86">
        <f t="shared" si="2"/>
      </c>
      <c r="AE15" s="86">
        <f t="shared" si="2"/>
      </c>
      <c r="AF15" s="86">
        <f t="shared" si="2"/>
      </c>
      <c r="AG15" s="86">
        <f t="shared" si="2"/>
      </c>
      <c r="AH15" s="86">
        <f t="shared" si="2"/>
      </c>
    </row>
    <row r="16" spans="1:34" ht="12.75">
      <c r="A16" s="1"/>
      <c r="C16">
        <v>15.3</v>
      </c>
      <c r="D16">
        <v>100.06</v>
      </c>
      <c r="E16" s="86">
        <f t="shared" si="0"/>
      </c>
      <c r="F16" s="86">
        <f t="shared" si="0"/>
      </c>
      <c r="G16" s="86">
        <f t="shared" si="0"/>
      </c>
      <c r="H16" s="86">
        <f t="shared" si="0"/>
      </c>
      <c r="I16" s="86">
        <f t="shared" si="0"/>
      </c>
      <c r="J16" s="86">
        <f t="shared" si="0"/>
      </c>
      <c r="K16" s="86">
        <f t="shared" si="0"/>
      </c>
      <c r="L16" s="86">
        <f t="shared" si="0"/>
      </c>
      <c r="M16" s="86">
        <f t="shared" si="0"/>
      </c>
      <c r="N16" s="86">
        <f t="shared" si="0"/>
      </c>
      <c r="O16" s="86">
        <f t="shared" si="1"/>
      </c>
      <c r="P16" s="86">
        <f t="shared" si="1"/>
      </c>
      <c r="Q16" s="86">
        <f t="shared" si="1"/>
      </c>
      <c r="R16" s="86">
        <f t="shared" si="1"/>
      </c>
      <c r="S16" s="86">
        <f t="shared" si="1"/>
      </c>
      <c r="T16" s="86">
        <f t="shared" si="1"/>
      </c>
      <c r="U16" s="86">
        <f t="shared" si="1"/>
      </c>
      <c r="V16" s="86">
        <f t="shared" si="1"/>
        <v>0.10999999999999943</v>
      </c>
      <c r="W16" s="86">
        <f t="shared" si="1"/>
        <v>0.25</v>
      </c>
      <c r="X16" s="86">
        <f t="shared" si="1"/>
        <v>0.37999999999999545</v>
      </c>
      <c r="Y16" s="86">
        <f t="shared" si="2"/>
        <v>0.5</v>
      </c>
      <c r="Z16" s="86">
        <f t="shared" si="2"/>
        <v>0.6200000000000045</v>
      </c>
      <c r="AA16" s="86">
        <f t="shared" si="2"/>
        <v>0.7399999999999949</v>
      </c>
      <c r="AB16" s="86">
        <f t="shared" si="2"/>
        <v>0.8499999999999943</v>
      </c>
      <c r="AC16" s="86">
        <f t="shared" si="2"/>
        <v>0.9599999999999937</v>
      </c>
      <c r="AD16" s="86">
        <f t="shared" si="2"/>
        <v>1.0600000000000023</v>
      </c>
      <c r="AE16" s="86">
        <f t="shared" si="2"/>
        <v>1.1599999999999966</v>
      </c>
      <c r="AF16" s="86">
        <f t="shared" si="2"/>
        <v>1.259999999999991</v>
      </c>
      <c r="AG16" s="86">
        <f t="shared" si="2"/>
        <v>1.3499999999999943</v>
      </c>
      <c r="AH16" s="86">
        <f t="shared" si="2"/>
        <v>1.4399999999999977</v>
      </c>
    </row>
    <row r="17" spans="1:34" ht="12.75">
      <c r="A17" s="1"/>
      <c r="C17">
        <v>20.4</v>
      </c>
      <c r="D17">
        <v>95.82</v>
      </c>
      <c r="E17" s="86">
        <f t="shared" si="0"/>
      </c>
      <c r="F17" s="86">
        <f t="shared" si="0"/>
      </c>
      <c r="G17" s="86">
        <f t="shared" si="0"/>
      </c>
      <c r="H17" s="86">
        <f t="shared" si="0"/>
      </c>
      <c r="I17" s="86">
        <f t="shared" si="0"/>
      </c>
      <c r="J17" s="86">
        <f t="shared" si="0"/>
        <v>0.44000000000001194</v>
      </c>
      <c r="K17" s="86">
        <f t="shared" si="0"/>
        <v>1.3100000000000023</v>
      </c>
      <c r="L17" s="86">
        <f t="shared" si="0"/>
        <v>1.8300000000000125</v>
      </c>
      <c r="M17" s="86">
        <f t="shared" si="0"/>
        <v>2.6500000000000057</v>
      </c>
      <c r="N17" s="86">
        <f t="shared" si="0"/>
        <v>2.980000000000004</v>
      </c>
      <c r="O17" s="86">
        <f t="shared" si="1"/>
        <v>3.190000000000012</v>
      </c>
      <c r="P17" s="86">
        <f t="shared" si="1"/>
        <v>3.3900000000000006</v>
      </c>
      <c r="Q17" s="86">
        <f t="shared" si="1"/>
        <v>3.5800000000000125</v>
      </c>
      <c r="R17" s="86">
        <f t="shared" si="1"/>
        <v>3.75</v>
      </c>
      <c r="S17" s="86">
        <f t="shared" si="1"/>
        <v>3.910000000000011</v>
      </c>
      <c r="T17" s="86">
        <f t="shared" si="1"/>
        <v>4.060000000000002</v>
      </c>
      <c r="U17" s="86">
        <f t="shared" si="1"/>
        <v>4.200000000000003</v>
      </c>
      <c r="V17" s="86">
        <f t="shared" si="1"/>
        <v>4.3500000000000085</v>
      </c>
      <c r="W17" s="86">
        <f t="shared" si="1"/>
        <v>4.490000000000009</v>
      </c>
      <c r="X17" s="86">
        <f t="shared" si="1"/>
        <v>4.6200000000000045</v>
      </c>
      <c r="Y17" s="86">
        <f t="shared" si="2"/>
        <v>4.740000000000009</v>
      </c>
      <c r="Z17" s="86">
        <f t="shared" si="2"/>
        <v>4.860000000000014</v>
      </c>
      <c r="AA17" s="86">
        <f t="shared" si="2"/>
        <v>4.980000000000004</v>
      </c>
      <c r="AB17" s="86">
        <f t="shared" si="2"/>
        <v>5.090000000000003</v>
      </c>
      <c r="AC17" s="86">
        <f t="shared" si="2"/>
        <v>5.200000000000003</v>
      </c>
      <c r="AD17" s="86">
        <f t="shared" si="2"/>
        <v>5.300000000000011</v>
      </c>
      <c r="AE17" s="86">
        <f t="shared" si="2"/>
        <v>5.400000000000006</v>
      </c>
      <c r="AF17" s="86">
        <f t="shared" si="2"/>
        <v>5.5</v>
      </c>
      <c r="AG17" s="86">
        <f t="shared" si="2"/>
        <v>5.590000000000003</v>
      </c>
      <c r="AH17" s="86">
        <f t="shared" si="2"/>
        <v>5.680000000000007</v>
      </c>
    </row>
    <row r="18" spans="1:34" ht="12.75">
      <c r="A18" s="1"/>
      <c r="C18">
        <v>27.8</v>
      </c>
      <c r="D18">
        <v>94.21</v>
      </c>
      <c r="E18" s="86">
        <f t="shared" si="0"/>
      </c>
      <c r="F18" s="86">
        <f t="shared" si="0"/>
        <v>0.010000000000005116</v>
      </c>
      <c r="G18" s="86">
        <f t="shared" si="0"/>
        <v>0.29000000000000625</v>
      </c>
      <c r="H18" s="86">
        <f t="shared" si="0"/>
        <v>0.6400000000000006</v>
      </c>
      <c r="I18" s="86">
        <f t="shared" si="0"/>
        <v>1.0600000000000023</v>
      </c>
      <c r="J18" s="86">
        <f t="shared" si="0"/>
        <v>2.0500000000000114</v>
      </c>
      <c r="K18" s="86">
        <f t="shared" si="0"/>
        <v>2.9200000000000017</v>
      </c>
      <c r="L18" s="86">
        <f t="shared" si="0"/>
        <v>3.440000000000012</v>
      </c>
      <c r="M18" s="86">
        <f t="shared" si="0"/>
        <v>4.260000000000005</v>
      </c>
      <c r="N18" s="86">
        <f t="shared" si="0"/>
        <v>4.590000000000003</v>
      </c>
      <c r="O18" s="86">
        <f t="shared" si="1"/>
        <v>4.800000000000011</v>
      </c>
      <c r="P18" s="86">
        <f t="shared" si="1"/>
        <v>5</v>
      </c>
      <c r="Q18" s="86">
        <f t="shared" si="1"/>
        <v>5.190000000000012</v>
      </c>
      <c r="R18" s="86">
        <f t="shared" si="1"/>
        <v>5.359999999999999</v>
      </c>
      <c r="S18" s="86">
        <f t="shared" si="1"/>
        <v>5.52000000000001</v>
      </c>
      <c r="T18" s="86">
        <f t="shared" si="1"/>
        <v>5.670000000000002</v>
      </c>
      <c r="U18" s="86">
        <f t="shared" si="1"/>
        <v>5.810000000000002</v>
      </c>
      <c r="V18" s="86">
        <f t="shared" si="1"/>
        <v>5.960000000000008</v>
      </c>
      <c r="W18" s="86">
        <f t="shared" si="1"/>
        <v>6.1000000000000085</v>
      </c>
      <c r="X18" s="86">
        <f t="shared" si="1"/>
        <v>6.230000000000004</v>
      </c>
      <c r="Y18" s="86">
        <f t="shared" si="2"/>
        <v>6.3500000000000085</v>
      </c>
      <c r="Z18" s="86">
        <f t="shared" si="2"/>
        <v>6.470000000000013</v>
      </c>
      <c r="AA18" s="86">
        <f t="shared" si="2"/>
        <v>6.590000000000003</v>
      </c>
      <c r="AB18" s="86">
        <f t="shared" si="2"/>
        <v>6.700000000000003</v>
      </c>
      <c r="AC18" s="86">
        <f t="shared" si="2"/>
        <v>6.810000000000002</v>
      </c>
      <c r="AD18" s="86">
        <f t="shared" si="2"/>
        <v>6.910000000000011</v>
      </c>
      <c r="AE18" s="86">
        <f t="shared" si="2"/>
        <v>7.010000000000005</v>
      </c>
      <c r="AF18" s="86">
        <f t="shared" si="2"/>
        <v>7.109999999999999</v>
      </c>
      <c r="AG18" s="86">
        <f t="shared" si="2"/>
        <v>7.200000000000003</v>
      </c>
      <c r="AH18" s="86">
        <f t="shared" si="2"/>
        <v>7.290000000000006</v>
      </c>
    </row>
    <row r="19" spans="1:34" ht="12.75">
      <c r="A19" s="1"/>
      <c r="C19">
        <v>32.7</v>
      </c>
      <c r="D19">
        <v>93.78</v>
      </c>
      <c r="E19" s="86">
        <f t="shared" si="0"/>
      </c>
      <c r="F19" s="86">
        <f t="shared" si="0"/>
        <v>0.4399999999999977</v>
      </c>
      <c r="G19" s="86">
        <f t="shared" si="0"/>
        <v>0.7199999999999989</v>
      </c>
      <c r="H19" s="86">
        <f t="shared" si="0"/>
        <v>1.0699999999999932</v>
      </c>
      <c r="I19" s="86">
        <f t="shared" si="0"/>
        <v>1.4899999999999949</v>
      </c>
      <c r="J19" s="86">
        <f t="shared" si="0"/>
        <v>2.480000000000004</v>
      </c>
      <c r="K19" s="86">
        <f t="shared" si="0"/>
        <v>3.3499999999999943</v>
      </c>
      <c r="L19" s="86">
        <f t="shared" si="0"/>
        <v>3.8700000000000045</v>
      </c>
      <c r="M19" s="86">
        <f t="shared" si="0"/>
        <v>4.689999999999998</v>
      </c>
      <c r="N19" s="86">
        <f t="shared" si="0"/>
        <v>5.019999999999996</v>
      </c>
      <c r="O19" s="86">
        <f t="shared" si="1"/>
        <v>5.230000000000004</v>
      </c>
      <c r="P19" s="86">
        <f t="shared" si="1"/>
        <v>5.429999999999993</v>
      </c>
      <c r="Q19" s="86">
        <f t="shared" si="1"/>
        <v>5.6200000000000045</v>
      </c>
      <c r="R19" s="86">
        <f t="shared" si="1"/>
        <v>5.789999999999992</v>
      </c>
      <c r="S19" s="86">
        <f t="shared" si="1"/>
        <v>5.950000000000003</v>
      </c>
      <c r="T19" s="86">
        <f t="shared" si="1"/>
        <v>6.099999999999994</v>
      </c>
      <c r="U19" s="86">
        <f t="shared" si="1"/>
        <v>6.239999999999995</v>
      </c>
      <c r="V19" s="86">
        <f t="shared" si="1"/>
        <v>6.390000000000001</v>
      </c>
      <c r="W19" s="86">
        <f t="shared" si="1"/>
        <v>6.530000000000001</v>
      </c>
      <c r="X19" s="86">
        <f t="shared" si="1"/>
        <v>6.659999999999997</v>
      </c>
      <c r="Y19" s="86">
        <f t="shared" si="2"/>
        <v>6.780000000000001</v>
      </c>
      <c r="Z19" s="86">
        <f t="shared" si="2"/>
        <v>6.900000000000006</v>
      </c>
      <c r="AA19" s="86">
        <f t="shared" si="2"/>
        <v>7.019999999999996</v>
      </c>
      <c r="AB19" s="86">
        <f t="shared" si="2"/>
        <v>7.1299999999999955</v>
      </c>
      <c r="AC19" s="86">
        <f t="shared" si="2"/>
        <v>7.239999999999995</v>
      </c>
      <c r="AD19" s="86">
        <f t="shared" si="2"/>
        <v>7.340000000000003</v>
      </c>
      <c r="AE19" s="86">
        <f t="shared" si="2"/>
        <v>7.439999999999998</v>
      </c>
      <c r="AF19" s="86">
        <f t="shared" si="2"/>
        <v>7.539999999999992</v>
      </c>
      <c r="AG19" s="86">
        <f t="shared" si="2"/>
        <v>7.6299999999999955</v>
      </c>
      <c r="AH19" s="86">
        <f t="shared" si="2"/>
        <v>7.719999999999999</v>
      </c>
    </row>
    <row r="20" spans="1:34" ht="12.75">
      <c r="A20" s="1"/>
      <c r="C20">
        <v>38.4</v>
      </c>
      <c r="D20">
        <v>93.71</v>
      </c>
      <c r="E20" s="86">
        <f t="shared" si="0"/>
      </c>
      <c r="F20" s="86">
        <f t="shared" si="0"/>
        <v>0.5100000000000051</v>
      </c>
      <c r="G20" s="86">
        <f t="shared" si="0"/>
        <v>0.7900000000000063</v>
      </c>
      <c r="H20" s="86">
        <f t="shared" si="0"/>
        <v>1.1400000000000006</v>
      </c>
      <c r="I20" s="86">
        <f t="shared" si="0"/>
        <v>1.5600000000000023</v>
      </c>
      <c r="J20" s="86">
        <f t="shared" si="0"/>
        <v>2.5500000000000114</v>
      </c>
      <c r="K20" s="86">
        <f t="shared" si="0"/>
        <v>3.4200000000000017</v>
      </c>
      <c r="L20" s="86">
        <f t="shared" si="0"/>
        <v>3.940000000000012</v>
      </c>
      <c r="M20" s="86">
        <f t="shared" si="0"/>
        <v>4.760000000000005</v>
      </c>
      <c r="N20" s="86">
        <f t="shared" si="0"/>
        <v>5.090000000000003</v>
      </c>
      <c r="O20" s="86">
        <f t="shared" si="1"/>
        <v>5.300000000000011</v>
      </c>
      <c r="P20" s="86">
        <f t="shared" si="1"/>
        <v>5.5</v>
      </c>
      <c r="Q20" s="86">
        <f t="shared" si="1"/>
        <v>5.690000000000012</v>
      </c>
      <c r="R20" s="86">
        <f t="shared" si="1"/>
        <v>5.859999999999999</v>
      </c>
      <c r="S20" s="86">
        <f t="shared" si="1"/>
        <v>6.02000000000001</v>
      </c>
      <c r="T20" s="86">
        <f t="shared" si="1"/>
        <v>6.170000000000002</v>
      </c>
      <c r="U20" s="86">
        <f t="shared" si="1"/>
        <v>6.310000000000002</v>
      </c>
      <c r="V20" s="86">
        <f t="shared" si="1"/>
        <v>6.460000000000008</v>
      </c>
      <c r="W20" s="86">
        <f t="shared" si="1"/>
        <v>6.6000000000000085</v>
      </c>
      <c r="X20" s="86">
        <f t="shared" si="1"/>
        <v>6.730000000000004</v>
      </c>
      <c r="Y20" s="86">
        <f t="shared" si="2"/>
        <v>6.8500000000000085</v>
      </c>
      <c r="Z20" s="86">
        <f t="shared" si="2"/>
        <v>6.970000000000013</v>
      </c>
      <c r="AA20" s="86">
        <f t="shared" si="2"/>
        <v>7.090000000000003</v>
      </c>
      <c r="AB20" s="86">
        <f t="shared" si="2"/>
        <v>7.200000000000003</v>
      </c>
      <c r="AC20" s="86">
        <f t="shared" si="2"/>
        <v>7.310000000000002</v>
      </c>
      <c r="AD20" s="86">
        <f t="shared" si="2"/>
        <v>7.410000000000011</v>
      </c>
      <c r="AE20" s="86">
        <f t="shared" si="2"/>
        <v>7.510000000000005</v>
      </c>
      <c r="AF20" s="86">
        <f t="shared" si="2"/>
        <v>7.609999999999999</v>
      </c>
      <c r="AG20" s="86">
        <f t="shared" si="2"/>
        <v>7.700000000000003</v>
      </c>
      <c r="AH20" s="86">
        <f t="shared" si="2"/>
        <v>7.790000000000006</v>
      </c>
    </row>
    <row r="21" spans="1:34" ht="12.75">
      <c r="A21" s="1"/>
      <c r="C21">
        <v>43.6</v>
      </c>
      <c r="D21">
        <v>92.12</v>
      </c>
      <c r="E21" s="86">
        <f t="shared" si="0"/>
        <v>1.3999999999999915</v>
      </c>
      <c r="F21" s="86">
        <f t="shared" si="0"/>
        <v>2.0999999999999943</v>
      </c>
      <c r="G21" s="86">
        <f t="shared" si="0"/>
        <v>2.3799999999999955</v>
      </c>
      <c r="H21" s="86">
        <f t="shared" si="0"/>
        <v>2.7299999999999898</v>
      </c>
      <c r="I21" s="86">
        <f t="shared" si="0"/>
        <v>3.1499999999999915</v>
      </c>
      <c r="J21" s="86">
        <f t="shared" si="0"/>
        <v>4.140000000000001</v>
      </c>
      <c r="K21" s="86">
        <f t="shared" si="0"/>
        <v>5.009999999999991</v>
      </c>
      <c r="L21" s="86">
        <f t="shared" si="0"/>
        <v>5.530000000000001</v>
      </c>
      <c r="M21" s="86">
        <f t="shared" si="0"/>
        <v>6.349999999999994</v>
      </c>
      <c r="N21" s="86">
        <f t="shared" si="0"/>
        <v>6.679999999999993</v>
      </c>
      <c r="O21" s="86">
        <f t="shared" si="1"/>
        <v>6.890000000000001</v>
      </c>
      <c r="P21" s="86">
        <f t="shared" si="1"/>
        <v>7.089999999999989</v>
      </c>
      <c r="Q21" s="86">
        <f t="shared" si="1"/>
        <v>7.280000000000001</v>
      </c>
      <c r="R21" s="86">
        <f t="shared" si="1"/>
        <v>7.449999999999989</v>
      </c>
      <c r="S21" s="86">
        <f t="shared" si="1"/>
        <v>7.609999999999999</v>
      </c>
      <c r="T21" s="86">
        <f t="shared" si="1"/>
        <v>7.759999999999991</v>
      </c>
      <c r="U21" s="86">
        <f t="shared" si="1"/>
        <v>7.8999999999999915</v>
      </c>
      <c r="V21" s="86">
        <f t="shared" si="1"/>
        <v>8.049999999999997</v>
      </c>
      <c r="W21" s="86">
        <f t="shared" si="1"/>
        <v>8.189999999999998</v>
      </c>
      <c r="X21" s="86">
        <f t="shared" si="1"/>
        <v>8.319999999999993</v>
      </c>
      <c r="Y21" s="86">
        <f t="shared" si="2"/>
        <v>8.439999999999998</v>
      </c>
      <c r="Z21" s="86">
        <f t="shared" si="2"/>
        <v>8.560000000000002</v>
      </c>
      <c r="AA21" s="86">
        <f t="shared" si="2"/>
        <v>8.679999999999993</v>
      </c>
      <c r="AB21" s="86">
        <f t="shared" si="2"/>
        <v>8.789999999999992</v>
      </c>
      <c r="AC21" s="86">
        <f t="shared" si="2"/>
        <v>8.899999999999991</v>
      </c>
      <c r="AD21" s="86">
        <f t="shared" si="2"/>
        <v>9</v>
      </c>
      <c r="AE21" s="86">
        <f t="shared" si="2"/>
        <v>9.099999999999994</v>
      </c>
      <c r="AF21" s="86">
        <f t="shared" si="2"/>
        <v>9.199999999999989</v>
      </c>
      <c r="AG21" s="86">
        <f t="shared" si="2"/>
        <v>9.289999999999992</v>
      </c>
      <c r="AH21" s="86">
        <f t="shared" si="2"/>
        <v>9.379999999999995</v>
      </c>
    </row>
    <row r="22" spans="1:34" ht="12.75">
      <c r="A22" s="1"/>
      <c r="C22">
        <v>50.4</v>
      </c>
      <c r="D22">
        <v>90.1</v>
      </c>
      <c r="E22" s="86">
        <f t="shared" si="0"/>
        <v>3.4200000000000017</v>
      </c>
      <c r="F22" s="86">
        <f t="shared" si="0"/>
        <v>4.1200000000000045</v>
      </c>
      <c r="G22" s="86">
        <f t="shared" si="0"/>
        <v>4.400000000000006</v>
      </c>
      <c r="H22" s="86">
        <f t="shared" si="0"/>
        <v>4.75</v>
      </c>
      <c r="I22" s="86">
        <f t="shared" si="0"/>
        <v>5.170000000000002</v>
      </c>
      <c r="J22" s="86">
        <f t="shared" si="0"/>
        <v>6.160000000000011</v>
      </c>
      <c r="K22" s="86">
        <f t="shared" si="0"/>
        <v>7.030000000000001</v>
      </c>
      <c r="L22" s="86">
        <f t="shared" si="0"/>
        <v>7.550000000000011</v>
      </c>
      <c r="M22" s="86">
        <f t="shared" si="0"/>
        <v>8.370000000000005</v>
      </c>
      <c r="N22" s="86">
        <f t="shared" si="0"/>
        <v>8.700000000000003</v>
      </c>
      <c r="O22" s="86">
        <f t="shared" si="1"/>
        <v>8.91000000000001</v>
      </c>
      <c r="P22" s="86">
        <f t="shared" si="1"/>
        <v>9.11</v>
      </c>
      <c r="Q22" s="86">
        <f t="shared" si="1"/>
        <v>9.300000000000011</v>
      </c>
      <c r="R22" s="86">
        <f t="shared" si="1"/>
        <v>9.469999999999999</v>
      </c>
      <c r="S22" s="86">
        <f t="shared" si="1"/>
        <v>9.63000000000001</v>
      </c>
      <c r="T22" s="86">
        <f t="shared" si="1"/>
        <v>9.780000000000001</v>
      </c>
      <c r="U22" s="86">
        <f t="shared" si="1"/>
        <v>9.920000000000002</v>
      </c>
      <c r="V22" s="86">
        <f t="shared" si="1"/>
        <v>10.070000000000007</v>
      </c>
      <c r="W22" s="86">
        <f t="shared" si="1"/>
        <v>10.210000000000008</v>
      </c>
      <c r="X22" s="86">
        <f t="shared" si="1"/>
        <v>10.340000000000003</v>
      </c>
      <c r="Y22" s="86">
        <f t="shared" si="2"/>
        <v>10.460000000000008</v>
      </c>
      <c r="Z22" s="86">
        <f t="shared" si="2"/>
        <v>10.580000000000013</v>
      </c>
      <c r="AA22" s="86">
        <f t="shared" si="2"/>
        <v>10.700000000000003</v>
      </c>
      <c r="AB22" s="86">
        <f t="shared" si="2"/>
        <v>10.810000000000002</v>
      </c>
      <c r="AC22" s="86">
        <f t="shared" si="2"/>
        <v>10.920000000000002</v>
      </c>
      <c r="AD22" s="86">
        <f t="shared" si="2"/>
        <v>11.02000000000001</v>
      </c>
      <c r="AE22" s="86">
        <f t="shared" si="2"/>
        <v>11.120000000000005</v>
      </c>
      <c r="AF22" s="86">
        <f t="shared" si="2"/>
        <v>11.219999999999999</v>
      </c>
      <c r="AG22" s="86">
        <f t="shared" si="2"/>
        <v>11.310000000000002</v>
      </c>
      <c r="AH22" s="86">
        <f t="shared" si="2"/>
        <v>11.400000000000006</v>
      </c>
    </row>
    <row r="23" spans="1:34" ht="12.75">
      <c r="A23" s="1"/>
      <c r="C23">
        <v>50.5</v>
      </c>
      <c r="D23">
        <v>90.19</v>
      </c>
      <c r="E23" s="86">
        <f t="shared" si="0"/>
        <v>3.3299999999999983</v>
      </c>
      <c r="F23" s="86">
        <f t="shared" si="0"/>
        <v>4.030000000000001</v>
      </c>
      <c r="G23" s="86">
        <f t="shared" si="0"/>
        <v>4.310000000000002</v>
      </c>
      <c r="H23" s="86">
        <f t="shared" si="0"/>
        <v>4.659999999999997</v>
      </c>
      <c r="I23" s="86">
        <f t="shared" si="0"/>
        <v>5.079999999999998</v>
      </c>
      <c r="J23" s="86">
        <f t="shared" si="0"/>
        <v>6.070000000000007</v>
      </c>
      <c r="K23" s="86">
        <f t="shared" si="0"/>
        <v>6.939999999999998</v>
      </c>
      <c r="L23" s="86">
        <f t="shared" si="0"/>
        <v>7.460000000000008</v>
      </c>
      <c r="M23" s="86">
        <f t="shared" si="0"/>
        <v>8.280000000000001</v>
      </c>
      <c r="N23" s="86">
        <f t="shared" si="0"/>
        <v>8.61</v>
      </c>
      <c r="O23" s="86">
        <f t="shared" si="1"/>
        <v>8.820000000000007</v>
      </c>
      <c r="P23" s="86">
        <f t="shared" si="1"/>
        <v>9.019999999999996</v>
      </c>
      <c r="Q23" s="86">
        <f t="shared" si="1"/>
        <v>9.210000000000008</v>
      </c>
      <c r="R23" s="86">
        <f t="shared" si="1"/>
        <v>9.379999999999995</v>
      </c>
      <c r="S23" s="86">
        <f t="shared" si="1"/>
        <v>9.540000000000006</v>
      </c>
      <c r="T23" s="86">
        <f t="shared" si="1"/>
        <v>9.689999999999998</v>
      </c>
      <c r="U23" s="86">
        <f t="shared" si="1"/>
        <v>9.829999999999998</v>
      </c>
      <c r="V23" s="86">
        <f t="shared" si="1"/>
        <v>9.980000000000004</v>
      </c>
      <c r="W23" s="86">
        <f t="shared" si="1"/>
        <v>10.120000000000005</v>
      </c>
      <c r="X23" s="86">
        <f t="shared" si="1"/>
        <v>10.25</v>
      </c>
      <c r="Y23" s="86">
        <f t="shared" si="2"/>
        <v>10.370000000000005</v>
      </c>
      <c r="Z23" s="86">
        <f t="shared" si="2"/>
        <v>10.490000000000009</v>
      </c>
      <c r="AA23" s="86">
        <f t="shared" si="2"/>
        <v>10.61</v>
      </c>
      <c r="AB23" s="86">
        <f t="shared" si="2"/>
        <v>10.719999999999999</v>
      </c>
      <c r="AC23" s="86">
        <f t="shared" si="2"/>
        <v>10.829999999999998</v>
      </c>
      <c r="AD23" s="86">
        <f t="shared" si="2"/>
        <v>10.930000000000007</v>
      </c>
      <c r="AE23" s="86">
        <f t="shared" si="2"/>
        <v>11.030000000000001</v>
      </c>
      <c r="AF23" s="86">
        <f t="shared" si="2"/>
        <v>11.129999999999995</v>
      </c>
      <c r="AG23" s="86">
        <f t="shared" si="2"/>
        <v>11.219999999999999</v>
      </c>
      <c r="AH23" s="86">
        <f t="shared" si="2"/>
        <v>11.310000000000002</v>
      </c>
    </row>
    <row r="24" spans="1:34" ht="12.75">
      <c r="A24" s="1"/>
      <c r="C24">
        <v>55.7</v>
      </c>
      <c r="D24">
        <v>89.58</v>
      </c>
      <c r="E24" s="86">
        <f aca="true" t="shared" si="3" ref="E24:N33">IF(E$2&lt;$D24,"",E$2-$D24)</f>
        <v>3.9399999999999977</v>
      </c>
      <c r="F24" s="86">
        <f t="shared" si="3"/>
        <v>4.640000000000001</v>
      </c>
      <c r="G24" s="86">
        <f t="shared" si="3"/>
        <v>4.920000000000002</v>
      </c>
      <c r="H24" s="86">
        <f t="shared" si="3"/>
        <v>5.269999999999996</v>
      </c>
      <c r="I24" s="86">
        <f t="shared" si="3"/>
        <v>5.689999999999998</v>
      </c>
      <c r="J24" s="86">
        <f t="shared" si="3"/>
        <v>6.680000000000007</v>
      </c>
      <c r="K24" s="86">
        <f t="shared" si="3"/>
        <v>7.549999999999997</v>
      </c>
      <c r="L24" s="86">
        <f t="shared" si="3"/>
        <v>8.070000000000007</v>
      </c>
      <c r="M24" s="86">
        <f t="shared" si="3"/>
        <v>8.89</v>
      </c>
      <c r="N24" s="86">
        <f t="shared" si="3"/>
        <v>9.219999999999999</v>
      </c>
      <c r="O24" s="86">
        <f aca="true" t="shared" si="4" ref="O24:X33">IF(O$2&lt;$D24,"",O$2-$D24)</f>
        <v>9.430000000000007</v>
      </c>
      <c r="P24" s="86">
        <f t="shared" si="4"/>
        <v>9.629999999999995</v>
      </c>
      <c r="Q24" s="86">
        <f t="shared" si="4"/>
        <v>9.820000000000007</v>
      </c>
      <c r="R24" s="86">
        <f t="shared" si="4"/>
        <v>9.989999999999995</v>
      </c>
      <c r="S24" s="86">
        <f t="shared" si="4"/>
        <v>10.150000000000006</v>
      </c>
      <c r="T24" s="86">
        <f t="shared" si="4"/>
        <v>10.299999999999997</v>
      </c>
      <c r="U24" s="86">
        <f t="shared" si="4"/>
        <v>10.439999999999998</v>
      </c>
      <c r="V24" s="86">
        <f t="shared" si="4"/>
        <v>10.590000000000003</v>
      </c>
      <c r="W24" s="86">
        <f t="shared" si="4"/>
        <v>10.730000000000004</v>
      </c>
      <c r="X24" s="86">
        <f t="shared" si="4"/>
        <v>10.86</v>
      </c>
      <c r="Y24" s="86">
        <f aca="true" t="shared" si="5" ref="Y24:AH33">IF(Y$2&lt;$D24,"",Y$2-$D24)</f>
        <v>10.980000000000004</v>
      </c>
      <c r="Z24" s="86">
        <f t="shared" si="5"/>
        <v>11.100000000000009</v>
      </c>
      <c r="AA24" s="86">
        <f t="shared" si="5"/>
        <v>11.219999999999999</v>
      </c>
      <c r="AB24" s="86">
        <f t="shared" si="5"/>
        <v>11.329999999999998</v>
      </c>
      <c r="AC24" s="86">
        <f t="shared" si="5"/>
        <v>11.439999999999998</v>
      </c>
      <c r="AD24" s="86">
        <f t="shared" si="5"/>
        <v>11.540000000000006</v>
      </c>
      <c r="AE24" s="86">
        <f t="shared" si="5"/>
        <v>11.64</v>
      </c>
      <c r="AF24" s="86">
        <f t="shared" si="5"/>
        <v>11.739999999999995</v>
      </c>
      <c r="AG24" s="86">
        <f t="shared" si="5"/>
        <v>11.829999999999998</v>
      </c>
      <c r="AH24" s="86">
        <f t="shared" si="5"/>
        <v>11.920000000000002</v>
      </c>
    </row>
    <row r="25" spans="1:34" ht="12.75">
      <c r="A25" s="1"/>
      <c r="C25">
        <v>62</v>
      </c>
      <c r="D25">
        <v>91.23</v>
      </c>
      <c r="E25" s="86">
        <f t="shared" si="3"/>
        <v>2.289999999999992</v>
      </c>
      <c r="F25" s="86">
        <f t="shared" si="3"/>
        <v>2.989999999999995</v>
      </c>
      <c r="G25" s="86">
        <f t="shared" si="3"/>
        <v>3.269999999999996</v>
      </c>
      <c r="H25" s="86">
        <f t="shared" si="3"/>
        <v>3.6199999999999903</v>
      </c>
      <c r="I25" s="86">
        <f t="shared" si="3"/>
        <v>4.039999999999992</v>
      </c>
      <c r="J25" s="86">
        <f t="shared" si="3"/>
        <v>5.030000000000001</v>
      </c>
      <c r="K25" s="86">
        <f t="shared" si="3"/>
        <v>5.8999999999999915</v>
      </c>
      <c r="L25" s="86">
        <f t="shared" si="3"/>
        <v>6.420000000000002</v>
      </c>
      <c r="M25" s="86">
        <f t="shared" si="3"/>
        <v>7.239999999999995</v>
      </c>
      <c r="N25" s="86">
        <f t="shared" si="3"/>
        <v>7.569999999999993</v>
      </c>
      <c r="O25" s="86">
        <f t="shared" si="4"/>
        <v>7.780000000000001</v>
      </c>
      <c r="P25" s="86">
        <f t="shared" si="4"/>
        <v>7.97999999999999</v>
      </c>
      <c r="Q25" s="86">
        <f t="shared" si="4"/>
        <v>8.170000000000002</v>
      </c>
      <c r="R25" s="86">
        <f t="shared" si="4"/>
        <v>8.33999999999999</v>
      </c>
      <c r="S25" s="86">
        <f t="shared" si="4"/>
        <v>8.5</v>
      </c>
      <c r="T25" s="86">
        <f t="shared" si="4"/>
        <v>8.649999999999991</v>
      </c>
      <c r="U25" s="86">
        <f t="shared" si="4"/>
        <v>8.789999999999992</v>
      </c>
      <c r="V25" s="86">
        <f t="shared" si="4"/>
        <v>8.939999999999998</v>
      </c>
      <c r="W25" s="86">
        <f t="shared" si="4"/>
        <v>9.079999999999998</v>
      </c>
      <c r="X25" s="86">
        <f t="shared" si="4"/>
        <v>9.209999999999994</v>
      </c>
      <c r="Y25" s="86">
        <f t="shared" si="5"/>
        <v>9.329999999999998</v>
      </c>
      <c r="Z25" s="86">
        <f t="shared" si="5"/>
        <v>9.450000000000003</v>
      </c>
      <c r="AA25" s="86">
        <f t="shared" si="5"/>
        <v>9.569999999999993</v>
      </c>
      <c r="AB25" s="86">
        <f t="shared" si="5"/>
        <v>9.679999999999993</v>
      </c>
      <c r="AC25" s="86">
        <f t="shared" si="5"/>
        <v>9.789999999999992</v>
      </c>
      <c r="AD25" s="86">
        <f t="shared" si="5"/>
        <v>9.89</v>
      </c>
      <c r="AE25" s="86">
        <f t="shared" si="5"/>
        <v>9.989999999999995</v>
      </c>
      <c r="AF25" s="86">
        <f t="shared" si="5"/>
        <v>10.08999999999999</v>
      </c>
      <c r="AG25" s="86">
        <f t="shared" si="5"/>
        <v>10.179999999999993</v>
      </c>
      <c r="AH25" s="86">
        <f t="shared" si="5"/>
        <v>10.269999999999996</v>
      </c>
    </row>
    <row r="26" spans="1:34" ht="12.75">
      <c r="A26" s="1"/>
      <c r="C26">
        <v>69</v>
      </c>
      <c r="D26">
        <v>91.05</v>
      </c>
      <c r="E26" s="86">
        <f t="shared" si="3"/>
        <v>2.469999999999999</v>
      </c>
      <c r="F26" s="86">
        <f t="shared" si="3"/>
        <v>3.1700000000000017</v>
      </c>
      <c r="G26" s="86">
        <f t="shared" si="3"/>
        <v>3.450000000000003</v>
      </c>
      <c r="H26" s="86">
        <f t="shared" si="3"/>
        <v>3.799999999999997</v>
      </c>
      <c r="I26" s="86">
        <f t="shared" si="3"/>
        <v>4.219999999999999</v>
      </c>
      <c r="J26" s="86">
        <f t="shared" si="3"/>
        <v>5.210000000000008</v>
      </c>
      <c r="K26" s="86">
        <f t="shared" si="3"/>
        <v>6.079999999999998</v>
      </c>
      <c r="L26" s="86">
        <f t="shared" si="3"/>
        <v>6.6000000000000085</v>
      </c>
      <c r="M26" s="86">
        <f t="shared" si="3"/>
        <v>7.420000000000002</v>
      </c>
      <c r="N26" s="86">
        <f t="shared" si="3"/>
        <v>7.75</v>
      </c>
      <c r="O26" s="86">
        <f t="shared" si="4"/>
        <v>7.960000000000008</v>
      </c>
      <c r="P26" s="86">
        <f t="shared" si="4"/>
        <v>8.159999999999997</v>
      </c>
      <c r="Q26" s="86">
        <f t="shared" si="4"/>
        <v>8.350000000000009</v>
      </c>
      <c r="R26" s="86">
        <f t="shared" si="4"/>
        <v>8.519999999999996</v>
      </c>
      <c r="S26" s="86">
        <f t="shared" si="4"/>
        <v>8.680000000000007</v>
      </c>
      <c r="T26" s="86">
        <f t="shared" si="4"/>
        <v>8.829999999999998</v>
      </c>
      <c r="U26" s="86">
        <f t="shared" si="4"/>
        <v>8.969999999999999</v>
      </c>
      <c r="V26" s="86">
        <f t="shared" si="4"/>
        <v>9.120000000000005</v>
      </c>
      <c r="W26" s="86">
        <f t="shared" si="4"/>
        <v>9.260000000000005</v>
      </c>
      <c r="X26" s="86">
        <f t="shared" si="4"/>
        <v>9.39</v>
      </c>
      <c r="Y26" s="86">
        <f t="shared" si="5"/>
        <v>9.510000000000005</v>
      </c>
      <c r="Z26" s="86">
        <f t="shared" si="5"/>
        <v>9.63000000000001</v>
      </c>
      <c r="AA26" s="86">
        <f t="shared" si="5"/>
        <v>9.75</v>
      </c>
      <c r="AB26" s="86">
        <f t="shared" si="5"/>
        <v>9.86</v>
      </c>
      <c r="AC26" s="86">
        <f t="shared" si="5"/>
        <v>9.969999999999999</v>
      </c>
      <c r="AD26" s="86">
        <f t="shared" si="5"/>
        <v>10.070000000000007</v>
      </c>
      <c r="AE26" s="86">
        <f t="shared" si="5"/>
        <v>10.170000000000002</v>
      </c>
      <c r="AF26" s="86">
        <f t="shared" si="5"/>
        <v>10.269999999999996</v>
      </c>
      <c r="AG26" s="86">
        <f t="shared" si="5"/>
        <v>10.36</v>
      </c>
      <c r="AH26" s="86">
        <f t="shared" si="5"/>
        <v>10.450000000000003</v>
      </c>
    </row>
    <row r="27" spans="1:34" ht="12.75">
      <c r="A27" s="1"/>
      <c r="C27">
        <v>89</v>
      </c>
      <c r="D27">
        <v>91.11</v>
      </c>
      <c r="E27" s="86">
        <f t="shared" si="3"/>
        <v>2.4099999999999966</v>
      </c>
      <c r="F27" s="86">
        <f t="shared" si="3"/>
        <v>3.1099999999999994</v>
      </c>
      <c r="G27" s="86">
        <f t="shared" si="3"/>
        <v>3.3900000000000006</v>
      </c>
      <c r="H27" s="86">
        <f t="shared" si="3"/>
        <v>3.739999999999995</v>
      </c>
      <c r="I27" s="86">
        <f t="shared" si="3"/>
        <v>4.159999999999997</v>
      </c>
      <c r="J27" s="86">
        <f t="shared" si="3"/>
        <v>5.150000000000006</v>
      </c>
      <c r="K27" s="86">
        <f t="shared" si="3"/>
        <v>6.019999999999996</v>
      </c>
      <c r="L27" s="86">
        <f t="shared" si="3"/>
        <v>6.540000000000006</v>
      </c>
      <c r="M27" s="86">
        <f t="shared" si="3"/>
        <v>7.359999999999999</v>
      </c>
      <c r="N27" s="86">
        <f t="shared" si="3"/>
        <v>7.689999999999998</v>
      </c>
      <c r="O27" s="86">
        <f t="shared" si="4"/>
        <v>7.900000000000006</v>
      </c>
      <c r="P27" s="86">
        <f t="shared" si="4"/>
        <v>8.099999999999994</v>
      </c>
      <c r="Q27" s="86">
        <f t="shared" si="4"/>
        <v>8.290000000000006</v>
      </c>
      <c r="R27" s="86">
        <f t="shared" si="4"/>
        <v>8.459999999999994</v>
      </c>
      <c r="S27" s="86">
        <f t="shared" si="4"/>
        <v>8.620000000000005</v>
      </c>
      <c r="T27" s="86">
        <f t="shared" si="4"/>
        <v>8.769999999999996</v>
      </c>
      <c r="U27" s="86">
        <f t="shared" si="4"/>
        <v>8.909999999999997</v>
      </c>
      <c r="V27" s="86">
        <f t="shared" si="4"/>
        <v>9.060000000000002</v>
      </c>
      <c r="W27" s="86">
        <f t="shared" si="4"/>
        <v>9.200000000000003</v>
      </c>
      <c r="X27" s="86">
        <f t="shared" si="4"/>
        <v>9.329999999999998</v>
      </c>
      <c r="Y27" s="86">
        <f t="shared" si="5"/>
        <v>9.450000000000003</v>
      </c>
      <c r="Z27" s="86">
        <f t="shared" si="5"/>
        <v>9.570000000000007</v>
      </c>
      <c r="AA27" s="86">
        <f t="shared" si="5"/>
        <v>9.689999999999998</v>
      </c>
      <c r="AB27" s="86">
        <f t="shared" si="5"/>
        <v>9.799999999999997</v>
      </c>
      <c r="AC27" s="86">
        <f t="shared" si="5"/>
        <v>9.909999999999997</v>
      </c>
      <c r="AD27" s="86">
        <f t="shared" si="5"/>
        <v>10.010000000000005</v>
      </c>
      <c r="AE27" s="86">
        <f t="shared" si="5"/>
        <v>10.11</v>
      </c>
      <c r="AF27" s="86">
        <f t="shared" si="5"/>
        <v>10.209999999999994</v>
      </c>
      <c r="AG27" s="86">
        <f t="shared" si="5"/>
        <v>10.299999999999997</v>
      </c>
      <c r="AH27" s="86">
        <f t="shared" si="5"/>
        <v>10.39</v>
      </c>
    </row>
    <row r="28" spans="1:34" ht="12.75">
      <c r="A28" s="1"/>
      <c r="C28">
        <v>97</v>
      </c>
      <c r="D28">
        <v>91.69</v>
      </c>
      <c r="E28" s="86">
        <f t="shared" si="3"/>
        <v>1.8299999999999983</v>
      </c>
      <c r="F28" s="86">
        <f t="shared" si="3"/>
        <v>2.530000000000001</v>
      </c>
      <c r="G28" s="86">
        <f t="shared" si="3"/>
        <v>2.8100000000000023</v>
      </c>
      <c r="H28" s="86">
        <f t="shared" si="3"/>
        <v>3.1599999999999966</v>
      </c>
      <c r="I28" s="86">
        <f t="shared" si="3"/>
        <v>3.5799999999999983</v>
      </c>
      <c r="J28" s="86">
        <f t="shared" si="3"/>
        <v>4.570000000000007</v>
      </c>
      <c r="K28" s="86">
        <f t="shared" si="3"/>
        <v>5.439999999999998</v>
      </c>
      <c r="L28" s="86">
        <f t="shared" si="3"/>
        <v>5.960000000000008</v>
      </c>
      <c r="M28" s="86">
        <f t="shared" si="3"/>
        <v>6.780000000000001</v>
      </c>
      <c r="N28" s="86">
        <f t="shared" si="3"/>
        <v>7.109999999999999</v>
      </c>
      <c r="O28" s="86">
        <f t="shared" si="4"/>
        <v>7.320000000000007</v>
      </c>
      <c r="P28" s="86">
        <f t="shared" si="4"/>
        <v>7.519999999999996</v>
      </c>
      <c r="Q28" s="86">
        <f t="shared" si="4"/>
        <v>7.710000000000008</v>
      </c>
      <c r="R28" s="86">
        <f t="shared" si="4"/>
        <v>7.8799999999999955</v>
      </c>
      <c r="S28" s="86">
        <f t="shared" si="4"/>
        <v>8.040000000000006</v>
      </c>
      <c r="T28" s="86">
        <f t="shared" si="4"/>
        <v>8.189999999999998</v>
      </c>
      <c r="U28" s="86">
        <f t="shared" si="4"/>
        <v>8.329999999999998</v>
      </c>
      <c r="V28" s="86">
        <f t="shared" si="4"/>
        <v>8.480000000000004</v>
      </c>
      <c r="W28" s="86">
        <f t="shared" si="4"/>
        <v>8.620000000000005</v>
      </c>
      <c r="X28" s="86">
        <f t="shared" si="4"/>
        <v>8.75</v>
      </c>
      <c r="Y28" s="86">
        <f t="shared" si="5"/>
        <v>8.870000000000005</v>
      </c>
      <c r="Z28" s="86">
        <f t="shared" si="5"/>
        <v>8.990000000000009</v>
      </c>
      <c r="AA28" s="86">
        <f t="shared" si="5"/>
        <v>9.11</v>
      </c>
      <c r="AB28" s="86">
        <f t="shared" si="5"/>
        <v>9.219999999999999</v>
      </c>
      <c r="AC28" s="86">
        <f t="shared" si="5"/>
        <v>9.329999999999998</v>
      </c>
      <c r="AD28" s="86">
        <f t="shared" si="5"/>
        <v>9.430000000000007</v>
      </c>
      <c r="AE28" s="86">
        <f t="shared" si="5"/>
        <v>9.530000000000001</v>
      </c>
      <c r="AF28" s="86">
        <f t="shared" si="5"/>
        <v>9.629999999999995</v>
      </c>
      <c r="AG28" s="86">
        <f t="shared" si="5"/>
        <v>9.719999999999999</v>
      </c>
      <c r="AH28" s="86">
        <f t="shared" si="5"/>
        <v>9.810000000000002</v>
      </c>
    </row>
    <row r="29" spans="1:34" ht="12.75">
      <c r="A29" s="1"/>
      <c r="C29">
        <v>114</v>
      </c>
      <c r="D29">
        <v>92.12</v>
      </c>
      <c r="E29" s="86">
        <f t="shared" si="3"/>
        <v>1.3999999999999915</v>
      </c>
      <c r="F29" s="86">
        <f t="shared" si="3"/>
        <v>2.0999999999999943</v>
      </c>
      <c r="G29" s="86">
        <f t="shared" si="3"/>
        <v>2.3799999999999955</v>
      </c>
      <c r="H29" s="86">
        <f t="shared" si="3"/>
        <v>2.7299999999999898</v>
      </c>
      <c r="I29" s="86">
        <f t="shared" si="3"/>
        <v>3.1499999999999915</v>
      </c>
      <c r="J29" s="86">
        <f t="shared" si="3"/>
        <v>4.140000000000001</v>
      </c>
      <c r="K29" s="86">
        <f t="shared" si="3"/>
        <v>5.009999999999991</v>
      </c>
      <c r="L29" s="86">
        <f t="shared" si="3"/>
        <v>5.530000000000001</v>
      </c>
      <c r="M29" s="86">
        <f t="shared" si="3"/>
        <v>6.349999999999994</v>
      </c>
      <c r="N29" s="86">
        <f t="shared" si="3"/>
        <v>6.679999999999993</v>
      </c>
      <c r="O29" s="86">
        <f t="shared" si="4"/>
        <v>6.890000000000001</v>
      </c>
      <c r="P29" s="86">
        <f t="shared" si="4"/>
        <v>7.089999999999989</v>
      </c>
      <c r="Q29" s="86">
        <f t="shared" si="4"/>
        <v>7.280000000000001</v>
      </c>
      <c r="R29" s="86">
        <f t="shared" si="4"/>
        <v>7.449999999999989</v>
      </c>
      <c r="S29" s="86">
        <f t="shared" si="4"/>
        <v>7.609999999999999</v>
      </c>
      <c r="T29" s="86">
        <f t="shared" si="4"/>
        <v>7.759999999999991</v>
      </c>
      <c r="U29" s="86">
        <f t="shared" si="4"/>
        <v>7.8999999999999915</v>
      </c>
      <c r="V29" s="86">
        <f t="shared" si="4"/>
        <v>8.049999999999997</v>
      </c>
      <c r="W29" s="86">
        <f t="shared" si="4"/>
        <v>8.189999999999998</v>
      </c>
      <c r="X29" s="86">
        <f t="shared" si="4"/>
        <v>8.319999999999993</v>
      </c>
      <c r="Y29" s="86">
        <f t="shared" si="5"/>
        <v>8.439999999999998</v>
      </c>
      <c r="Z29" s="86">
        <f t="shared" si="5"/>
        <v>8.560000000000002</v>
      </c>
      <c r="AA29" s="86">
        <f t="shared" si="5"/>
        <v>8.679999999999993</v>
      </c>
      <c r="AB29" s="86">
        <f t="shared" si="5"/>
        <v>8.789999999999992</v>
      </c>
      <c r="AC29" s="86">
        <f t="shared" si="5"/>
        <v>8.899999999999991</v>
      </c>
      <c r="AD29" s="86">
        <f t="shared" si="5"/>
        <v>9</v>
      </c>
      <c r="AE29" s="86">
        <f t="shared" si="5"/>
        <v>9.099999999999994</v>
      </c>
      <c r="AF29" s="86">
        <f t="shared" si="5"/>
        <v>9.199999999999989</v>
      </c>
      <c r="AG29" s="86">
        <f t="shared" si="5"/>
        <v>9.289999999999992</v>
      </c>
      <c r="AH29" s="86">
        <f t="shared" si="5"/>
        <v>9.379999999999995</v>
      </c>
    </row>
    <row r="30" spans="1:34" ht="12.75">
      <c r="A30" s="1"/>
      <c r="C30">
        <v>120</v>
      </c>
      <c r="D30">
        <v>93.02</v>
      </c>
      <c r="E30" s="86">
        <f t="shared" si="3"/>
        <v>0.5</v>
      </c>
      <c r="F30" s="86">
        <f t="shared" si="3"/>
        <v>1.2000000000000028</v>
      </c>
      <c r="G30" s="86">
        <f t="shared" si="3"/>
        <v>1.480000000000004</v>
      </c>
      <c r="H30" s="86">
        <f t="shared" si="3"/>
        <v>1.8299999999999983</v>
      </c>
      <c r="I30" s="86">
        <f t="shared" si="3"/>
        <v>2.25</v>
      </c>
      <c r="J30" s="86">
        <f t="shared" si="3"/>
        <v>3.240000000000009</v>
      </c>
      <c r="K30" s="86">
        <f t="shared" si="3"/>
        <v>4.109999999999999</v>
      </c>
      <c r="L30" s="86">
        <f t="shared" si="3"/>
        <v>4.63000000000001</v>
      </c>
      <c r="M30" s="86">
        <f t="shared" si="3"/>
        <v>5.450000000000003</v>
      </c>
      <c r="N30" s="86">
        <f t="shared" si="3"/>
        <v>5.780000000000001</v>
      </c>
      <c r="O30" s="86">
        <f t="shared" si="4"/>
        <v>5.990000000000009</v>
      </c>
      <c r="P30" s="86">
        <f t="shared" si="4"/>
        <v>6.189999999999998</v>
      </c>
      <c r="Q30" s="86">
        <f t="shared" si="4"/>
        <v>6.38000000000001</v>
      </c>
      <c r="R30" s="86">
        <f t="shared" si="4"/>
        <v>6.549999999999997</v>
      </c>
      <c r="S30" s="86">
        <f t="shared" si="4"/>
        <v>6.710000000000008</v>
      </c>
      <c r="T30" s="86">
        <f t="shared" si="4"/>
        <v>6.859999999999999</v>
      </c>
      <c r="U30" s="86">
        <f t="shared" si="4"/>
        <v>7</v>
      </c>
      <c r="V30" s="86">
        <f t="shared" si="4"/>
        <v>7.150000000000006</v>
      </c>
      <c r="W30" s="86">
        <f t="shared" si="4"/>
        <v>7.290000000000006</v>
      </c>
      <c r="X30" s="86">
        <f t="shared" si="4"/>
        <v>7.420000000000002</v>
      </c>
      <c r="Y30" s="86">
        <f t="shared" si="5"/>
        <v>7.540000000000006</v>
      </c>
      <c r="Z30" s="86">
        <f t="shared" si="5"/>
        <v>7.660000000000011</v>
      </c>
      <c r="AA30" s="86">
        <f t="shared" si="5"/>
        <v>7.780000000000001</v>
      </c>
      <c r="AB30" s="86">
        <f t="shared" si="5"/>
        <v>7.890000000000001</v>
      </c>
      <c r="AC30" s="86">
        <f t="shared" si="5"/>
        <v>8</v>
      </c>
      <c r="AD30" s="86">
        <f t="shared" si="5"/>
        <v>8.100000000000009</v>
      </c>
      <c r="AE30" s="86">
        <f t="shared" si="5"/>
        <v>8.200000000000003</v>
      </c>
      <c r="AF30" s="86">
        <f t="shared" si="5"/>
        <v>8.299999999999997</v>
      </c>
      <c r="AG30" s="86">
        <f t="shared" si="5"/>
        <v>8.39</v>
      </c>
      <c r="AH30" s="86">
        <f t="shared" si="5"/>
        <v>8.480000000000004</v>
      </c>
    </row>
    <row r="31" spans="1:34" ht="12.75">
      <c r="A31" s="1"/>
      <c r="C31">
        <v>120.2</v>
      </c>
      <c r="D31">
        <v>94.22</v>
      </c>
      <c r="E31" s="86">
        <f t="shared" si="3"/>
      </c>
      <c r="F31" s="86">
        <f t="shared" si="3"/>
        <v>0</v>
      </c>
      <c r="G31" s="86">
        <f t="shared" si="3"/>
        <v>0.28000000000000114</v>
      </c>
      <c r="H31" s="86">
        <f t="shared" si="3"/>
        <v>0.6299999999999955</v>
      </c>
      <c r="I31" s="86">
        <f t="shared" si="3"/>
        <v>1.0499999999999972</v>
      </c>
      <c r="J31" s="86">
        <f t="shared" si="3"/>
        <v>2.0400000000000063</v>
      </c>
      <c r="K31" s="86">
        <f t="shared" si="3"/>
        <v>2.9099999999999966</v>
      </c>
      <c r="L31" s="86">
        <f t="shared" si="3"/>
        <v>3.430000000000007</v>
      </c>
      <c r="M31" s="86">
        <f t="shared" si="3"/>
        <v>4.25</v>
      </c>
      <c r="N31" s="86">
        <f t="shared" si="3"/>
        <v>4.579999999999998</v>
      </c>
      <c r="O31" s="86">
        <f t="shared" si="4"/>
        <v>4.790000000000006</v>
      </c>
      <c r="P31" s="86">
        <f t="shared" si="4"/>
        <v>4.989999999999995</v>
      </c>
      <c r="Q31" s="86">
        <f t="shared" si="4"/>
        <v>5.180000000000007</v>
      </c>
      <c r="R31" s="86">
        <f t="shared" si="4"/>
        <v>5.349999999999994</v>
      </c>
      <c r="S31" s="86">
        <f t="shared" si="4"/>
        <v>5.510000000000005</v>
      </c>
      <c r="T31" s="86">
        <f t="shared" si="4"/>
        <v>5.659999999999997</v>
      </c>
      <c r="U31" s="86">
        <f t="shared" si="4"/>
        <v>5.799999999999997</v>
      </c>
      <c r="V31" s="86">
        <f t="shared" si="4"/>
        <v>5.950000000000003</v>
      </c>
      <c r="W31" s="86">
        <f t="shared" si="4"/>
        <v>6.090000000000003</v>
      </c>
      <c r="X31" s="86">
        <f t="shared" si="4"/>
        <v>6.219999999999999</v>
      </c>
      <c r="Y31" s="86">
        <f t="shared" si="5"/>
        <v>6.340000000000003</v>
      </c>
      <c r="Z31" s="86">
        <f t="shared" si="5"/>
        <v>6.460000000000008</v>
      </c>
      <c r="AA31" s="86">
        <f t="shared" si="5"/>
        <v>6.579999999999998</v>
      </c>
      <c r="AB31" s="86">
        <f t="shared" si="5"/>
        <v>6.689999999999998</v>
      </c>
      <c r="AC31" s="86">
        <f t="shared" si="5"/>
        <v>6.799999999999997</v>
      </c>
      <c r="AD31" s="86">
        <f t="shared" si="5"/>
        <v>6.900000000000006</v>
      </c>
      <c r="AE31" s="86">
        <f t="shared" si="5"/>
        <v>7</v>
      </c>
      <c r="AF31" s="86">
        <f t="shared" si="5"/>
        <v>7.099999999999994</v>
      </c>
      <c r="AG31" s="86">
        <f t="shared" si="5"/>
        <v>7.189999999999998</v>
      </c>
      <c r="AH31" s="86">
        <f t="shared" si="5"/>
        <v>7.280000000000001</v>
      </c>
    </row>
    <row r="32" spans="3:34" ht="12.75">
      <c r="C32">
        <v>122.5</v>
      </c>
      <c r="D32">
        <v>95.96</v>
      </c>
      <c r="E32" s="86">
        <f t="shared" si="3"/>
      </c>
      <c r="F32" s="86">
        <f t="shared" si="3"/>
      </c>
      <c r="G32" s="86">
        <f t="shared" si="3"/>
      </c>
      <c r="H32" s="86">
        <f t="shared" si="3"/>
      </c>
      <c r="I32" s="86">
        <f t="shared" si="3"/>
      </c>
      <c r="J32" s="86">
        <f t="shared" si="3"/>
        <v>0.30000000000001137</v>
      </c>
      <c r="K32" s="86">
        <f t="shared" si="3"/>
        <v>1.1700000000000017</v>
      </c>
      <c r="L32" s="86">
        <f t="shared" si="3"/>
        <v>1.690000000000012</v>
      </c>
      <c r="M32" s="86">
        <f t="shared" si="3"/>
        <v>2.510000000000005</v>
      </c>
      <c r="N32" s="86">
        <f t="shared" si="3"/>
        <v>2.8400000000000034</v>
      </c>
      <c r="O32" s="86">
        <f t="shared" si="4"/>
        <v>3.0500000000000114</v>
      </c>
      <c r="P32" s="86">
        <f t="shared" si="4"/>
        <v>3.25</v>
      </c>
      <c r="Q32" s="86">
        <f t="shared" si="4"/>
        <v>3.440000000000012</v>
      </c>
      <c r="R32" s="86">
        <f t="shared" si="4"/>
        <v>3.6099999999999994</v>
      </c>
      <c r="S32" s="86">
        <f t="shared" si="4"/>
        <v>3.7700000000000102</v>
      </c>
      <c r="T32" s="86">
        <f t="shared" si="4"/>
        <v>3.9200000000000017</v>
      </c>
      <c r="U32" s="86">
        <f t="shared" si="4"/>
        <v>4.060000000000002</v>
      </c>
      <c r="V32" s="86">
        <f t="shared" si="4"/>
        <v>4.210000000000008</v>
      </c>
      <c r="W32" s="86">
        <f t="shared" si="4"/>
        <v>4.3500000000000085</v>
      </c>
      <c r="X32" s="86">
        <f t="shared" si="4"/>
        <v>4.480000000000004</v>
      </c>
      <c r="Y32" s="86">
        <f t="shared" si="5"/>
        <v>4.6000000000000085</v>
      </c>
      <c r="Z32" s="86">
        <f t="shared" si="5"/>
        <v>4.720000000000013</v>
      </c>
      <c r="AA32" s="86">
        <f t="shared" si="5"/>
        <v>4.840000000000003</v>
      </c>
      <c r="AB32" s="86">
        <f t="shared" si="5"/>
        <v>4.950000000000003</v>
      </c>
      <c r="AC32" s="86">
        <f t="shared" si="5"/>
        <v>5.060000000000002</v>
      </c>
      <c r="AD32" s="86">
        <f t="shared" si="5"/>
        <v>5.160000000000011</v>
      </c>
      <c r="AE32" s="86">
        <f t="shared" si="5"/>
        <v>5.260000000000005</v>
      </c>
      <c r="AF32" s="86">
        <f t="shared" si="5"/>
        <v>5.359999999999999</v>
      </c>
      <c r="AG32" s="86">
        <f t="shared" si="5"/>
        <v>5.450000000000003</v>
      </c>
      <c r="AH32" s="86">
        <f t="shared" si="5"/>
        <v>5.540000000000006</v>
      </c>
    </row>
    <row r="33" spans="3:34" ht="12.75">
      <c r="C33">
        <v>124.3</v>
      </c>
      <c r="D33">
        <v>96.1</v>
      </c>
      <c r="E33" s="86">
        <f t="shared" si="3"/>
      </c>
      <c r="F33" s="86">
        <f t="shared" si="3"/>
      </c>
      <c r="G33" s="86">
        <f t="shared" si="3"/>
      </c>
      <c r="H33" s="86">
        <f t="shared" si="3"/>
      </c>
      <c r="I33" s="86">
        <f t="shared" si="3"/>
      </c>
      <c r="J33" s="86">
        <f t="shared" si="3"/>
        <v>0.1600000000000108</v>
      </c>
      <c r="K33" s="86">
        <f t="shared" si="3"/>
        <v>1.0300000000000011</v>
      </c>
      <c r="L33" s="86">
        <f t="shared" si="3"/>
        <v>1.5500000000000114</v>
      </c>
      <c r="M33" s="86">
        <f t="shared" si="3"/>
        <v>2.3700000000000045</v>
      </c>
      <c r="N33" s="86">
        <f t="shared" si="3"/>
        <v>2.700000000000003</v>
      </c>
      <c r="O33" s="86">
        <f t="shared" si="4"/>
        <v>2.910000000000011</v>
      </c>
      <c r="P33" s="86">
        <f t="shared" si="4"/>
        <v>3.1099999999999994</v>
      </c>
      <c r="Q33" s="86">
        <f t="shared" si="4"/>
        <v>3.3000000000000114</v>
      </c>
      <c r="R33" s="86">
        <f t="shared" si="4"/>
        <v>3.469999999999999</v>
      </c>
      <c r="S33" s="86">
        <f t="shared" si="4"/>
        <v>3.6300000000000097</v>
      </c>
      <c r="T33" s="86">
        <f t="shared" si="4"/>
        <v>3.780000000000001</v>
      </c>
      <c r="U33" s="86">
        <f t="shared" si="4"/>
        <v>3.9200000000000017</v>
      </c>
      <c r="V33" s="86">
        <f t="shared" si="4"/>
        <v>4.070000000000007</v>
      </c>
      <c r="W33" s="86">
        <f t="shared" si="4"/>
        <v>4.210000000000008</v>
      </c>
      <c r="X33" s="86">
        <f t="shared" si="4"/>
        <v>4.340000000000003</v>
      </c>
      <c r="Y33" s="86">
        <f t="shared" si="5"/>
        <v>4.460000000000008</v>
      </c>
      <c r="Z33" s="86">
        <f t="shared" si="5"/>
        <v>4.5800000000000125</v>
      </c>
      <c r="AA33" s="86">
        <f t="shared" si="5"/>
        <v>4.700000000000003</v>
      </c>
      <c r="AB33" s="86">
        <f t="shared" si="5"/>
        <v>4.810000000000002</v>
      </c>
      <c r="AC33" s="86">
        <f t="shared" si="5"/>
        <v>4.920000000000002</v>
      </c>
      <c r="AD33" s="86">
        <f t="shared" si="5"/>
        <v>5.02000000000001</v>
      </c>
      <c r="AE33" s="86">
        <f t="shared" si="5"/>
        <v>5.1200000000000045</v>
      </c>
      <c r="AF33" s="86">
        <f t="shared" si="5"/>
        <v>5.219999999999999</v>
      </c>
      <c r="AG33" s="86">
        <f t="shared" si="5"/>
        <v>5.310000000000002</v>
      </c>
      <c r="AH33" s="86">
        <f t="shared" si="5"/>
        <v>5.400000000000006</v>
      </c>
    </row>
    <row r="34" spans="3:34" ht="12.75">
      <c r="C34">
        <v>124.5</v>
      </c>
      <c r="D34">
        <v>100.05</v>
      </c>
      <c r="E34" s="86">
        <f aca="true" t="shared" si="6" ref="E34:N34">IF(E$2&lt;$D34,"",E$2-$D34)</f>
      </c>
      <c r="F34" s="86">
        <f t="shared" si="6"/>
      </c>
      <c r="G34" s="86">
        <f t="shared" si="6"/>
      </c>
      <c r="H34" s="86">
        <f t="shared" si="6"/>
      </c>
      <c r="I34" s="86">
        <f t="shared" si="6"/>
      </c>
      <c r="J34" s="86">
        <f t="shared" si="6"/>
      </c>
      <c r="K34" s="86">
        <f t="shared" si="6"/>
      </c>
      <c r="L34" s="86">
        <f t="shared" si="6"/>
      </c>
      <c r="M34" s="86">
        <f t="shared" si="6"/>
      </c>
      <c r="N34" s="86">
        <f t="shared" si="6"/>
      </c>
      <c r="O34" s="86">
        <f aca="true" t="shared" si="7" ref="O34:X34">IF(O$2&lt;$D34,"",O$2-$D34)</f>
      </c>
      <c r="P34" s="86">
        <f t="shared" si="7"/>
      </c>
      <c r="Q34" s="86">
        <f t="shared" si="7"/>
      </c>
      <c r="R34" s="86">
        <f t="shared" si="7"/>
      </c>
      <c r="S34" s="86">
        <f t="shared" si="7"/>
      </c>
      <c r="T34" s="86">
        <f t="shared" si="7"/>
      </c>
      <c r="U34" s="86">
        <f t="shared" si="7"/>
      </c>
      <c r="V34" s="86">
        <f t="shared" si="7"/>
        <v>0.12000000000000455</v>
      </c>
      <c r="W34" s="86">
        <f t="shared" si="7"/>
        <v>0.2600000000000051</v>
      </c>
      <c r="X34" s="86">
        <f t="shared" si="7"/>
        <v>0.39000000000000057</v>
      </c>
      <c r="Y34" s="86">
        <f aca="true" t="shared" si="8" ref="Y34:AH34">IF(Y$2&lt;$D34,"",Y$2-$D34)</f>
        <v>0.5100000000000051</v>
      </c>
      <c r="Z34" s="86">
        <f t="shared" si="8"/>
        <v>0.6300000000000097</v>
      </c>
      <c r="AA34" s="86">
        <f t="shared" si="8"/>
        <v>0.75</v>
      </c>
      <c r="AB34" s="86">
        <f t="shared" si="8"/>
        <v>0.8599999999999994</v>
      </c>
      <c r="AC34" s="86">
        <f t="shared" si="8"/>
        <v>0.9699999999999989</v>
      </c>
      <c r="AD34" s="86">
        <f t="shared" si="8"/>
        <v>1.0700000000000074</v>
      </c>
      <c r="AE34" s="86">
        <f t="shared" si="8"/>
        <v>1.1700000000000017</v>
      </c>
      <c r="AF34" s="86">
        <f t="shared" si="8"/>
        <v>1.269999999999996</v>
      </c>
      <c r="AG34" s="86">
        <f t="shared" si="8"/>
        <v>1.3599999999999994</v>
      </c>
      <c r="AH34" s="86">
        <f t="shared" si="8"/>
        <v>1.4500000000000028</v>
      </c>
    </row>
    <row r="35" spans="3:34" ht="12.75"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</row>
    <row r="36" spans="3:34" ht="12.75"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</row>
    <row r="37" spans="3:34" ht="12.75"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</row>
    <row r="38" spans="3:34" ht="12.75"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</row>
    <row r="39" spans="3:34" ht="12.75"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</row>
    <row r="40" spans="3:34" ht="12.75"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</row>
    <row r="41" spans="3:34" ht="12.75"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</row>
    <row r="42" spans="3:34" ht="12.75"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</row>
    <row r="43" spans="3:34" ht="12.75"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</row>
    <row r="44" spans="3:34" ht="12.75"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</row>
    <row r="45" spans="3:34" ht="12.75"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</row>
    <row r="46" spans="3:34" ht="12.75"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</row>
    <row r="47" spans="3:34" ht="12.75"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</row>
    <row r="48" spans="3:34" ht="12.75"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</row>
    <row r="49" spans="3:34" ht="12.75"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</row>
    <row r="50" spans="3:34" ht="12.75"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</row>
    <row r="51" spans="3:34" ht="12.75"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</row>
    <row r="52" spans="3:34" ht="12.75"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</row>
    <row r="53" spans="3:34" ht="12.75"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</row>
    <row r="54" spans="3:34" ht="12.75"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</row>
    <row r="55" spans="3:34" ht="12.75"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</row>
    <row r="56" spans="3:34" ht="12.75"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</row>
  </sheetData>
  <mergeCells count="2">
    <mergeCell ref="C4:C10"/>
    <mergeCell ref="V11:AH11"/>
  </mergeCells>
  <printOptions/>
  <pageMargins left="0.75" right="0.75" top="1" bottom="1" header="0.5" footer="0.5"/>
  <pageSetup horizontalDpi="200" verticalDpi="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I60"/>
  <sheetViews>
    <sheetView zoomScale="85" zoomScaleNormal="85" workbookViewId="0" topLeftCell="A1">
      <selection activeCell="R11" sqref="R11:AH11"/>
    </sheetView>
  </sheetViews>
  <sheetFormatPr defaultColWidth="9.140625" defaultRowHeight="12.75"/>
  <cols>
    <col min="2" max="2" width="12.00390625" style="0" bestFit="1" customWidth="1"/>
    <col min="3" max="3" width="9.8515625" style="0" customWidth="1"/>
    <col min="4" max="4" width="12.28125" style="0" customWidth="1"/>
    <col min="12" max="13" width="9.140625" style="1" customWidth="1"/>
    <col min="14" max="15" width="12.140625" style="1" bestFit="1" customWidth="1"/>
    <col min="16" max="28" width="9.140625" style="1" customWidth="1"/>
  </cols>
  <sheetData>
    <row r="1" spans="4:35" ht="12.75">
      <c r="D1" s="78" t="s">
        <v>46</v>
      </c>
      <c r="E1" s="78">
        <v>1</v>
      </c>
      <c r="F1" s="78">
        <v>2</v>
      </c>
      <c r="G1" s="78">
        <v>3</v>
      </c>
      <c r="H1" s="78">
        <v>4</v>
      </c>
      <c r="I1" s="78">
        <v>5</v>
      </c>
      <c r="J1" s="78">
        <v>6</v>
      </c>
      <c r="K1" s="78">
        <v>7</v>
      </c>
      <c r="L1" s="78">
        <v>8</v>
      </c>
      <c r="M1" s="78">
        <v>9</v>
      </c>
      <c r="N1" s="78">
        <v>10</v>
      </c>
      <c r="O1" s="78">
        <v>11</v>
      </c>
      <c r="P1" s="78">
        <v>12</v>
      </c>
      <c r="Q1" s="78">
        <v>13</v>
      </c>
      <c r="R1" s="120">
        <v>14</v>
      </c>
      <c r="S1" s="120">
        <v>15</v>
      </c>
      <c r="T1" s="120">
        <v>16</v>
      </c>
      <c r="U1" s="120">
        <v>17</v>
      </c>
      <c r="V1" s="120">
        <v>18</v>
      </c>
      <c r="W1" s="123">
        <v>19</v>
      </c>
      <c r="X1" s="123">
        <v>20</v>
      </c>
      <c r="Y1" s="123">
        <v>21</v>
      </c>
      <c r="Z1" s="123">
        <v>22</v>
      </c>
      <c r="AA1" s="123">
        <v>23</v>
      </c>
      <c r="AB1" s="123">
        <v>24</v>
      </c>
      <c r="AC1" s="123">
        <v>25</v>
      </c>
      <c r="AD1" s="123">
        <v>26</v>
      </c>
      <c r="AE1" s="123">
        <v>27</v>
      </c>
      <c r="AF1" s="123">
        <v>28</v>
      </c>
      <c r="AG1" s="123">
        <v>29</v>
      </c>
      <c r="AH1" s="123">
        <v>30</v>
      </c>
      <c r="AI1" s="6" t="s">
        <v>47</v>
      </c>
    </row>
    <row r="2" spans="1:35" ht="12.75" customHeight="1">
      <c r="A2" s="1"/>
      <c r="C2" s="79"/>
      <c r="D2" s="76">
        <f>MIN(C14:C104)</f>
        <v>3</v>
      </c>
      <c r="E2">
        <v>90.48</v>
      </c>
      <c r="F2">
        <v>91.13</v>
      </c>
      <c r="G2">
        <v>91.47</v>
      </c>
      <c r="H2">
        <v>91.91</v>
      </c>
      <c r="I2">
        <v>92.46</v>
      </c>
      <c r="J2">
        <v>93.91</v>
      </c>
      <c r="K2">
        <v>95.41</v>
      </c>
      <c r="L2">
        <v>96.35</v>
      </c>
      <c r="M2">
        <v>97.88</v>
      </c>
      <c r="N2">
        <v>98.53</v>
      </c>
      <c r="O2">
        <v>98.96</v>
      </c>
      <c r="P2">
        <v>99.37</v>
      </c>
      <c r="Q2">
        <v>99.75</v>
      </c>
      <c r="R2" s="121">
        <v>100.11</v>
      </c>
      <c r="S2" s="121">
        <v>100.44</v>
      </c>
      <c r="T2" s="121">
        <v>100.76</v>
      </c>
      <c r="U2" s="121">
        <v>101.06</v>
      </c>
      <c r="V2" s="121">
        <v>101.35</v>
      </c>
      <c r="W2" s="124">
        <v>101.63</v>
      </c>
      <c r="X2" s="124">
        <v>101.89</v>
      </c>
      <c r="Y2" s="124">
        <v>102.15</v>
      </c>
      <c r="Z2" s="124">
        <v>102.4</v>
      </c>
      <c r="AA2" s="124">
        <v>102.64</v>
      </c>
      <c r="AB2" s="124">
        <v>102.87</v>
      </c>
      <c r="AC2" s="124">
        <v>103.09</v>
      </c>
      <c r="AD2" s="124">
        <v>103.31</v>
      </c>
      <c r="AE2" s="124">
        <v>103.52</v>
      </c>
      <c r="AF2" s="124">
        <v>103.73</v>
      </c>
      <c r="AG2" s="124">
        <v>103.93</v>
      </c>
      <c r="AH2" s="124">
        <v>104.13</v>
      </c>
      <c r="AI2" s="76">
        <v>95.13</v>
      </c>
    </row>
    <row r="3" spans="1:35" ht="12.75">
      <c r="A3" s="1"/>
      <c r="C3" s="79"/>
      <c r="D3" s="76">
        <f>MAX(C14:C104)</f>
        <v>159.2</v>
      </c>
      <c r="E3">
        <v>90.48</v>
      </c>
      <c r="F3">
        <v>91.13</v>
      </c>
      <c r="G3">
        <v>91.47</v>
      </c>
      <c r="H3">
        <v>91.91</v>
      </c>
      <c r="I3">
        <v>92.46</v>
      </c>
      <c r="J3">
        <v>93.91</v>
      </c>
      <c r="K3">
        <v>95.41</v>
      </c>
      <c r="L3">
        <v>96.35</v>
      </c>
      <c r="M3">
        <v>97.88</v>
      </c>
      <c r="N3">
        <v>98.53</v>
      </c>
      <c r="O3">
        <v>98.96</v>
      </c>
      <c r="P3">
        <v>99.37</v>
      </c>
      <c r="Q3">
        <v>99.75</v>
      </c>
      <c r="R3" s="121">
        <v>100.11</v>
      </c>
      <c r="S3" s="121">
        <v>100.44</v>
      </c>
      <c r="T3" s="121">
        <v>100.76</v>
      </c>
      <c r="U3" s="121">
        <v>101.06</v>
      </c>
      <c r="V3" s="121">
        <v>101.35</v>
      </c>
      <c r="W3" s="124">
        <v>101.63</v>
      </c>
      <c r="X3" s="124">
        <v>101.89</v>
      </c>
      <c r="Y3" s="124">
        <v>102.15</v>
      </c>
      <c r="Z3" s="124">
        <v>102.4</v>
      </c>
      <c r="AA3" s="124">
        <v>102.64</v>
      </c>
      <c r="AB3" s="124">
        <v>102.87</v>
      </c>
      <c r="AC3" s="124">
        <v>103.09</v>
      </c>
      <c r="AD3" s="124">
        <v>103.31</v>
      </c>
      <c r="AE3" s="124">
        <v>103.52</v>
      </c>
      <c r="AF3" s="124">
        <v>103.73</v>
      </c>
      <c r="AG3" s="124">
        <v>103.93</v>
      </c>
      <c r="AH3" s="124">
        <v>104.13</v>
      </c>
      <c r="AI3" s="76">
        <v>95.13</v>
      </c>
    </row>
    <row r="4" spans="1:34" ht="12.75">
      <c r="A4" s="88"/>
      <c r="C4" s="135" t="s">
        <v>48</v>
      </c>
      <c r="D4" s="80" t="s">
        <v>49</v>
      </c>
      <c r="E4" s="6">
        <v>12</v>
      </c>
      <c r="F4" s="6">
        <v>33.4</v>
      </c>
      <c r="G4" s="6">
        <v>50</v>
      </c>
      <c r="H4" s="6">
        <v>80</v>
      </c>
      <c r="I4" s="6">
        <v>130</v>
      </c>
      <c r="J4" s="6">
        <v>350</v>
      </c>
      <c r="K4" s="6">
        <v>743.8</v>
      </c>
      <c r="L4" s="6">
        <v>1099</v>
      </c>
      <c r="M4" s="6">
        <v>1883</v>
      </c>
      <c r="N4" s="6">
        <v>2300</v>
      </c>
      <c r="O4" s="6">
        <v>2616</v>
      </c>
      <c r="P4" s="6">
        <v>2932</v>
      </c>
      <c r="Q4" s="6">
        <v>3248</v>
      </c>
      <c r="R4" s="122">
        <v>3564</v>
      </c>
      <c r="S4" s="122">
        <v>3880</v>
      </c>
      <c r="T4" s="122">
        <v>4196</v>
      </c>
      <c r="U4" s="122">
        <v>4512</v>
      </c>
      <c r="V4" s="122">
        <v>4828</v>
      </c>
      <c r="W4" s="125">
        <v>5144</v>
      </c>
      <c r="X4" s="125">
        <v>5460</v>
      </c>
      <c r="Y4" s="125">
        <v>5776</v>
      </c>
      <c r="Z4" s="125">
        <v>6092</v>
      </c>
      <c r="AA4" s="125">
        <v>6408</v>
      </c>
      <c r="AB4" s="125">
        <v>6724</v>
      </c>
      <c r="AC4" s="125">
        <v>7040</v>
      </c>
      <c r="AD4" s="125">
        <v>7356</v>
      </c>
      <c r="AE4" s="125">
        <v>7672</v>
      </c>
      <c r="AF4" s="125">
        <v>7988</v>
      </c>
      <c r="AG4" s="125">
        <v>8304</v>
      </c>
      <c r="AH4" s="125">
        <v>8620</v>
      </c>
    </row>
    <row r="5" spans="1:34" ht="12.75" customHeight="1">
      <c r="A5" s="88"/>
      <c r="C5" s="135"/>
      <c r="D5" s="81" t="s">
        <v>50</v>
      </c>
      <c r="E5">
        <v>7</v>
      </c>
      <c r="F5">
        <v>10</v>
      </c>
      <c r="G5">
        <v>10</v>
      </c>
      <c r="H5">
        <v>10</v>
      </c>
      <c r="I5">
        <v>12</v>
      </c>
      <c r="J5">
        <v>23</v>
      </c>
      <c r="K5">
        <v>33</v>
      </c>
      <c r="L5">
        <v>34</v>
      </c>
      <c r="M5">
        <v>34</v>
      </c>
      <c r="N5">
        <v>34</v>
      </c>
      <c r="O5">
        <v>35</v>
      </c>
      <c r="P5">
        <v>36</v>
      </c>
      <c r="Q5">
        <v>37</v>
      </c>
      <c r="R5" s="121">
        <v>38</v>
      </c>
      <c r="S5" s="121">
        <v>38</v>
      </c>
      <c r="T5" s="121">
        <v>39</v>
      </c>
      <c r="U5" s="121">
        <v>39</v>
      </c>
      <c r="V5" s="121">
        <v>39</v>
      </c>
      <c r="W5" s="124">
        <v>40</v>
      </c>
      <c r="X5" s="124">
        <v>40</v>
      </c>
      <c r="Y5" s="124">
        <v>40</v>
      </c>
      <c r="Z5" s="124">
        <v>40</v>
      </c>
      <c r="AA5" s="124">
        <v>40</v>
      </c>
      <c r="AB5" s="124">
        <v>40</v>
      </c>
      <c r="AC5" s="124">
        <v>40</v>
      </c>
      <c r="AD5" s="124">
        <v>40</v>
      </c>
      <c r="AE5" s="124">
        <v>40</v>
      </c>
      <c r="AF5" s="124">
        <v>40</v>
      </c>
      <c r="AG5" s="124">
        <v>40</v>
      </c>
      <c r="AH5" s="124">
        <v>40</v>
      </c>
    </row>
    <row r="6" spans="1:34" ht="12.75">
      <c r="A6" s="88"/>
      <c r="C6" s="135"/>
      <c r="D6" s="81" t="s">
        <v>51</v>
      </c>
      <c r="E6">
        <v>11.95</v>
      </c>
      <c r="F6">
        <v>16.91</v>
      </c>
      <c r="G6">
        <v>18.83</v>
      </c>
      <c r="H6">
        <v>21.45</v>
      </c>
      <c r="I6">
        <v>32.96</v>
      </c>
      <c r="J6">
        <v>86.07</v>
      </c>
      <c r="K6">
        <v>145.99</v>
      </c>
      <c r="L6">
        <v>150.08</v>
      </c>
      <c r="M6">
        <v>154.16</v>
      </c>
      <c r="N6">
        <v>155.88</v>
      </c>
      <c r="O6">
        <v>158.11</v>
      </c>
      <c r="P6">
        <v>160.86</v>
      </c>
      <c r="Q6">
        <v>163.54</v>
      </c>
      <c r="R6" s="121">
        <v>165.78</v>
      </c>
      <c r="S6" s="121">
        <v>167.32</v>
      </c>
      <c r="T6" s="121">
        <v>168.34</v>
      </c>
      <c r="U6" s="121">
        <v>168.77</v>
      </c>
      <c r="V6" s="121">
        <v>169.18</v>
      </c>
      <c r="W6" s="124">
        <v>170.72</v>
      </c>
      <c r="X6" s="124">
        <v>170.72</v>
      </c>
      <c r="Y6" s="124">
        <v>170.72</v>
      </c>
      <c r="Z6" s="124">
        <v>170.72</v>
      </c>
      <c r="AA6" s="124">
        <v>170.72</v>
      </c>
      <c r="AB6" s="124">
        <v>170.72</v>
      </c>
      <c r="AC6" s="124">
        <v>170.72</v>
      </c>
      <c r="AD6" s="124">
        <v>170.72</v>
      </c>
      <c r="AE6" s="124">
        <v>170.72</v>
      </c>
      <c r="AF6" s="124">
        <v>170.72</v>
      </c>
      <c r="AG6" s="124">
        <v>170.72</v>
      </c>
      <c r="AH6" s="124">
        <v>170.72</v>
      </c>
    </row>
    <row r="7" spans="1:34" ht="12.75">
      <c r="A7" s="88"/>
      <c r="C7" s="135"/>
      <c r="D7" s="81" t="s">
        <v>52</v>
      </c>
      <c r="E7">
        <v>7.54</v>
      </c>
      <c r="F7">
        <v>15.96</v>
      </c>
      <c r="G7">
        <v>21</v>
      </c>
      <c r="H7">
        <v>28.69</v>
      </c>
      <c r="I7">
        <v>40.33</v>
      </c>
      <c r="J7">
        <v>114.69</v>
      </c>
      <c r="K7">
        <v>302.94</v>
      </c>
      <c r="L7">
        <v>432.65</v>
      </c>
      <c r="M7">
        <v>646.73</v>
      </c>
      <c r="N7">
        <v>738.29</v>
      </c>
      <c r="O7">
        <v>801.29</v>
      </c>
      <c r="P7">
        <v>860.46</v>
      </c>
      <c r="Q7">
        <v>916.6</v>
      </c>
      <c r="R7" s="121">
        <v>970.15</v>
      </c>
      <c r="S7" s="121">
        <v>1021.27</v>
      </c>
      <c r="T7" s="121">
        <v>1070.18</v>
      </c>
      <c r="U7" s="121">
        <v>1116.9</v>
      </c>
      <c r="V7" s="121">
        <v>1161.61</v>
      </c>
      <c r="W7" s="124">
        <v>1204.61</v>
      </c>
      <c r="X7" s="124">
        <v>1246.2</v>
      </c>
      <c r="Y7" s="124">
        <v>1286.25</v>
      </c>
      <c r="Z7" s="124">
        <v>1324.9</v>
      </c>
      <c r="AA7" s="124">
        <v>1362.26</v>
      </c>
      <c r="AB7" s="124">
        <v>1398.44</v>
      </c>
      <c r="AC7" s="124">
        <v>1433.52</v>
      </c>
      <c r="AD7" s="124">
        <v>1467.6</v>
      </c>
      <c r="AE7" s="124">
        <v>1500.73</v>
      </c>
      <c r="AF7" s="124">
        <v>1532.99</v>
      </c>
      <c r="AG7" s="124">
        <v>1564.43</v>
      </c>
      <c r="AH7" s="124">
        <v>1595.09</v>
      </c>
    </row>
    <row r="8" spans="1:34" ht="12.75">
      <c r="A8" s="88"/>
      <c r="C8" s="135"/>
      <c r="D8" s="82" t="s">
        <v>53</v>
      </c>
      <c r="E8">
        <v>10.01</v>
      </c>
      <c r="F8">
        <v>14.45</v>
      </c>
      <c r="G8">
        <v>16.03</v>
      </c>
      <c r="H8">
        <v>18.18</v>
      </c>
      <c r="I8">
        <v>29.1</v>
      </c>
      <c r="J8">
        <v>79.25</v>
      </c>
      <c r="K8">
        <v>135.65</v>
      </c>
      <c r="L8">
        <v>138.66</v>
      </c>
      <c r="M8">
        <v>141.34</v>
      </c>
      <c r="N8">
        <v>142.47</v>
      </c>
      <c r="O8">
        <v>144.4</v>
      </c>
      <c r="P8">
        <v>146.99</v>
      </c>
      <c r="Q8">
        <v>149.55</v>
      </c>
      <c r="R8" s="121">
        <v>151.69</v>
      </c>
      <c r="S8" s="121">
        <v>153.19</v>
      </c>
      <c r="T8" s="121">
        <v>154.14</v>
      </c>
      <c r="U8" s="121">
        <v>154.44</v>
      </c>
      <c r="V8" s="121">
        <v>154.73</v>
      </c>
      <c r="W8" s="124">
        <v>156.2</v>
      </c>
      <c r="X8" s="124">
        <v>156.2</v>
      </c>
      <c r="Y8" s="124">
        <v>156.2</v>
      </c>
      <c r="Z8" s="124">
        <v>156.2</v>
      </c>
      <c r="AA8" s="124">
        <v>156.2</v>
      </c>
      <c r="AB8" s="124">
        <v>156.2</v>
      </c>
      <c r="AC8" s="124">
        <v>156.2</v>
      </c>
      <c r="AD8" s="124">
        <v>156.2</v>
      </c>
      <c r="AE8" s="124">
        <v>156.2</v>
      </c>
      <c r="AF8" s="124">
        <v>156.2</v>
      </c>
      <c r="AG8" s="124">
        <v>156.2</v>
      </c>
      <c r="AH8" s="124">
        <v>156.2</v>
      </c>
    </row>
    <row r="9" spans="1:34" ht="12.75">
      <c r="A9" s="88"/>
      <c r="C9" s="135"/>
      <c r="D9" s="82" t="s">
        <v>54</v>
      </c>
      <c r="E9">
        <v>0.63</v>
      </c>
      <c r="F9">
        <v>0.94</v>
      </c>
      <c r="G9">
        <v>1.12</v>
      </c>
      <c r="H9">
        <v>1.34</v>
      </c>
      <c r="I9">
        <v>1.22</v>
      </c>
      <c r="J9">
        <v>1.33</v>
      </c>
      <c r="K9">
        <v>2.08</v>
      </c>
      <c r="L9">
        <v>2.88</v>
      </c>
      <c r="M9">
        <v>4.2</v>
      </c>
      <c r="N9">
        <v>4.74</v>
      </c>
      <c r="O9">
        <v>5.07</v>
      </c>
      <c r="P9">
        <v>5.35</v>
      </c>
      <c r="Q9">
        <v>5.6</v>
      </c>
      <c r="R9" s="121">
        <v>5.85</v>
      </c>
      <c r="S9" s="121">
        <v>6.1</v>
      </c>
      <c r="T9" s="121">
        <v>6.36</v>
      </c>
      <c r="U9" s="121">
        <v>6.62</v>
      </c>
      <c r="V9" s="121">
        <v>6.87</v>
      </c>
      <c r="W9" s="124">
        <v>7.06</v>
      </c>
      <c r="X9" s="124">
        <v>7.3</v>
      </c>
      <c r="Y9" s="124">
        <v>7.53</v>
      </c>
      <c r="Z9" s="124">
        <v>7.76</v>
      </c>
      <c r="AA9" s="124">
        <v>7.98</v>
      </c>
      <c r="AB9" s="124">
        <v>8.19</v>
      </c>
      <c r="AC9" s="124">
        <v>8.4</v>
      </c>
      <c r="AD9" s="124">
        <v>8.6</v>
      </c>
      <c r="AE9" s="124">
        <v>8.79</v>
      </c>
      <c r="AF9" s="124">
        <v>8.98</v>
      </c>
      <c r="AG9" s="124">
        <v>9.16</v>
      </c>
      <c r="AH9" s="124">
        <v>9.34</v>
      </c>
    </row>
    <row r="10" spans="1:34" ht="12.75">
      <c r="A10" s="88"/>
      <c r="C10" s="135"/>
      <c r="D10" s="82" t="s">
        <v>55</v>
      </c>
      <c r="E10">
        <v>0.75</v>
      </c>
      <c r="F10">
        <v>1.1</v>
      </c>
      <c r="G10">
        <v>1.31</v>
      </c>
      <c r="H10">
        <v>1.58</v>
      </c>
      <c r="I10">
        <v>1.39</v>
      </c>
      <c r="J10">
        <v>1.45</v>
      </c>
      <c r="K10">
        <v>2.23</v>
      </c>
      <c r="L10">
        <v>3.12</v>
      </c>
      <c r="M10">
        <v>4.58</v>
      </c>
      <c r="N10">
        <v>5.18</v>
      </c>
      <c r="O10">
        <v>5.55</v>
      </c>
      <c r="P10">
        <v>5.85</v>
      </c>
      <c r="Q10">
        <v>6.13</v>
      </c>
      <c r="R10" s="121">
        <v>6.4</v>
      </c>
      <c r="S10" s="121">
        <v>6.67</v>
      </c>
      <c r="T10" s="121">
        <v>6.94</v>
      </c>
      <c r="U10" s="121">
        <v>7.23</v>
      </c>
      <c r="V10" s="121">
        <v>7.51</v>
      </c>
      <c r="W10" s="124">
        <v>7.71</v>
      </c>
      <c r="X10" s="124">
        <v>7.98</v>
      </c>
      <c r="Y10" s="124">
        <v>8.23</v>
      </c>
      <c r="Z10" s="124">
        <v>8.48</v>
      </c>
      <c r="AA10" s="124">
        <v>8.72</v>
      </c>
      <c r="AB10" s="124">
        <v>8.95</v>
      </c>
      <c r="AC10" s="124">
        <v>9.18</v>
      </c>
      <c r="AD10" s="124">
        <v>9.4</v>
      </c>
      <c r="AE10" s="124">
        <v>9.61</v>
      </c>
      <c r="AF10" s="124">
        <v>9.81</v>
      </c>
      <c r="AG10" s="124">
        <v>10.02</v>
      </c>
      <c r="AH10" s="124">
        <v>10.21</v>
      </c>
    </row>
    <row r="11" spans="1:34" ht="12.75">
      <c r="A11" s="88"/>
      <c r="C11" s="83"/>
      <c r="D11" s="89"/>
      <c r="E11" s="86"/>
      <c r="F11" s="86"/>
      <c r="G11" s="86"/>
      <c r="H11" s="86"/>
      <c r="I11" s="86"/>
      <c r="J11" s="86"/>
      <c r="K11" s="86"/>
      <c r="L11" s="90"/>
      <c r="M11" s="90"/>
      <c r="N11" s="90"/>
      <c r="O11" s="90"/>
      <c r="P11" s="90"/>
      <c r="Q11" s="90"/>
      <c r="R11" s="137" t="s">
        <v>100</v>
      </c>
      <c r="S11" s="137"/>
      <c r="T11" s="137"/>
      <c r="U11" s="137"/>
      <c r="V11" s="137"/>
      <c r="W11" s="137" t="s">
        <v>101</v>
      </c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</row>
    <row r="12" spans="1:21" ht="12.75">
      <c r="A12" s="88"/>
      <c r="C12" s="86"/>
      <c r="D12" s="86"/>
      <c r="E12" s="86"/>
      <c r="F12" s="86"/>
      <c r="G12" s="86"/>
      <c r="H12" s="86"/>
      <c r="I12" s="86"/>
      <c r="J12" s="86"/>
      <c r="K12" s="86"/>
      <c r="L12" s="90"/>
      <c r="M12" s="90"/>
      <c r="N12" s="90"/>
      <c r="O12" s="90"/>
      <c r="P12" s="90"/>
      <c r="Q12" s="90"/>
      <c r="R12" s="90"/>
      <c r="S12" s="90"/>
      <c r="T12" s="90"/>
      <c r="U12" s="90"/>
    </row>
    <row r="13" spans="1:34" ht="12.75">
      <c r="A13" s="88"/>
      <c r="B13" s="70"/>
      <c r="C13" t="s">
        <v>56</v>
      </c>
      <c r="D13" t="s">
        <v>57</v>
      </c>
      <c r="E13" s="86" t="s">
        <v>58</v>
      </c>
      <c r="F13" s="86" t="s">
        <v>59</v>
      </c>
      <c r="G13" s="86" t="s">
        <v>60</v>
      </c>
      <c r="H13" s="86" t="s">
        <v>61</v>
      </c>
      <c r="I13" s="86" t="s">
        <v>62</v>
      </c>
      <c r="J13" s="86" t="s">
        <v>63</v>
      </c>
      <c r="K13" s="86" t="s">
        <v>64</v>
      </c>
      <c r="L13" s="86" t="s">
        <v>65</v>
      </c>
      <c r="M13" s="86" t="s">
        <v>66</v>
      </c>
      <c r="N13" s="86" t="s">
        <v>67</v>
      </c>
      <c r="O13" s="86" t="s">
        <v>68</v>
      </c>
      <c r="P13" s="86" t="s">
        <v>69</v>
      </c>
      <c r="Q13" s="86" t="s">
        <v>70</v>
      </c>
      <c r="R13" s="86" t="s">
        <v>71</v>
      </c>
      <c r="S13" s="86" t="s">
        <v>72</v>
      </c>
      <c r="T13" s="86" t="s">
        <v>73</v>
      </c>
      <c r="U13" s="86" t="s">
        <v>74</v>
      </c>
      <c r="V13" s="86" t="s">
        <v>75</v>
      </c>
      <c r="W13" s="86" t="s">
        <v>76</v>
      </c>
      <c r="X13" s="86" t="s">
        <v>77</v>
      </c>
      <c r="Y13" s="86" t="s">
        <v>78</v>
      </c>
      <c r="Z13" s="86" t="s">
        <v>79</v>
      </c>
      <c r="AA13" s="86" t="s">
        <v>80</v>
      </c>
      <c r="AB13" s="86" t="s">
        <v>81</v>
      </c>
      <c r="AC13" s="86" t="s">
        <v>82</v>
      </c>
      <c r="AD13" s="86" t="s">
        <v>83</v>
      </c>
      <c r="AE13" s="86" t="s">
        <v>84</v>
      </c>
      <c r="AF13" s="86" t="s">
        <v>85</v>
      </c>
      <c r="AG13" s="86" t="s">
        <v>86</v>
      </c>
      <c r="AH13" s="86" t="s">
        <v>87</v>
      </c>
    </row>
    <row r="14" spans="1:34" ht="12.75">
      <c r="A14" s="88"/>
      <c r="B14" s="87"/>
      <c r="C14">
        <v>3</v>
      </c>
      <c r="D14">
        <v>100</v>
      </c>
      <c r="E14" s="86">
        <f aca="true" t="shared" si="0" ref="E14:N23">IF(E$2&lt;$D14,"",E$2-$D14)</f>
      </c>
      <c r="F14" s="86">
        <f t="shared" si="0"/>
      </c>
      <c r="G14" s="86">
        <f t="shared" si="0"/>
      </c>
      <c r="H14" s="86">
        <f t="shared" si="0"/>
      </c>
      <c r="I14" s="86">
        <f t="shared" si="0"/>
      </c>
      <c r="J14" s="86">
        <f t="shared" si="0"/>
      </c>
      <c r="K14" s="86">
        <f t="shared" si="0"/>
      </c>
      <c r="L14" s="86">
        <f t="shared" si="0"/>
      </c>
      <c r="M14" s="86">
        <f t="shared" si="0"/>
      </c>
      <c r="N14" s="86">
        <f t="shared" si="0"/>
      </c>
      <c r="O14" s="86">
        <f aca="true" t="shared" si="1" ref="O14:X23">IF(O$2&lt;$D14,"",O$2-$D14)</f>
      </c>
      <c r="P14" s="86">
        <f t="shared" si="1"/>
      </c>
      <c r="Q14" s="86">
        <f t="shared" si="1"/>
      </c>
      <c r="R14" s="86">
        <f t="shared" si="1"/>
        <v>0.10999999999999943</v>
      </c>
      <c r="S14" s="86">
        <f t="shared" si="1"/>
        <v>0.4399999999999977</v>
      </c>
      <c r="T14" s="86">
        <f t="shared" si="1"/>
        <v>0.7600000000000051</v>
      </c>
      <c r="U14" s="86">
        <f t="shared" si="1"/>
        <v>1.0600000000000023</v>
      </c>
      <c r="V14" s="86">
        <f t="shared" si="1"/>
        <v>1.3499999999999943</v>
      </c>
      <c r="W14" s="86">
        <f t="shared" si="1"/>
        <v>1.6299999999999955</v>
      </c>
      <c r="X14" s="86">
        <f t="shared" si="1"/>
        <v>1.8900000000000006</v>
      </c>
      <c r="Y14" s="86">
        <f aca="true" t="shared" si="2" ref="Y14:AH23">IF(Y$2&lt;$D14,"",Y$2-$D14)</f>
        <v>2.1500000000000057</v>
      </c>
      <c r="Z14" s="86">
        <f t="shared" si="2"/>
        <v>2.4000000000000057</v>
      </c>
      <c r="AA14" s="86">
        <f t="shared" si="2"/>
        <v>2.6400000000000006</v>
      </c>
      <c r="AB14" s="86">
        <f t="shared" si="2"/>
        <v>2.8700000000000045</v>
      </c>
      <c r="AC14" s="86">
        <f t="shared" si="2"/>
        <v>3.0900000000000034</v>
      </c>
      <c r="AD14" s="86">
        <f t="shared" si="2"/>
        <v>3.3100000000000023</v>
      </c>
      <c r="AE14" s="86">
        <f t="shared" si="2"/>
        <v>3.519999999999996</v>
      </c>
      <c r="AF14" s="86">
        <f t="shared" si="2"/>
        <v>3.730000000000004</v>
      </c>
      <c r="AG14" s="86">
        <f t="shared" si="2"/>
        <v>3.930000000000007</v>
      </c>
      <c r="AH14" s="86">
        <f t="shared" si="2"/>
        <v>4.1299999999999955</v>
      </c>
    </row>
    <row r="15" spans="1:34" ht="12.75">
      <c r="A15" s="88"/>
      <c r="C15">
        <v>5</v>
      </c>
      <c r="D15">
        <v>99.08</v>
      </c>
      <c r="E15" s="86">
        <f t="shared" si="0"/>
      </c>
      <c r="F15" s="86">
        <f t="shared" si="0"/>
      </c>
      <c r="G15" s="86">
        <f t="shared" si="0"/>
      </c>
      <c r="H15" s="86">
        <f t="shared" si="0"/>
      </c>
      <c r="I15" s="86">
        <f t="shared" si="0"/>
      </c>
      <c r="J15" s="86">
        <f t="shared" si="0"/>
      </c>
      <c r="K15" s="86">
        <f t="shared" si="0"/>
      </c>
      <c r="L15" s="86">
        <f t="shared" si="0"/>
      </c>
      <c r="M15" s="86">
        <f t="shared" si="0"/>
      </c>
      <c r="N15" s="86">
        <f t="shared" si="0"/>
      </c>
      <c r="O15" s="86">
        <f t="shared" si="1"/>
      </c>
      <c r="P15" s="86">
        <f t="shared" si="1"/>
        <v>0.29000000000000625</v>
      </c>
      <c r="Q15" s="86">
        <f t="shared" si="1"/>
        <v>0.6700000000000017</v>
      </c>
      <c r="R15" s="86">
        <f t="shared" si="1"/>
        <v>1.0300000000000011</v>
      </c>
      <c r="S15" s="86">
        <f t="shared" si="1"/>
        <v>1.3599999999999994</v>
      </c>
      <c r="T15" s="86">
        <f t="shared" si="1"/>
        <v>1.6800000000000068</v>
      </c>
      <c r="U15" s="86">
        <f t="shared" si="1"/>
        <v>1.980000000000004</v>
      </c>
      <c r="V15" s="86">
        <f t="shared" si="1"/>
        <v>2.269999999999996</v>
      </c>
      <c r="W15" s="86">
        <f t="shared" si="1"/>
        <v>2.549999999999997</v>
      </c>
      <c r="X15" s="86">
        <f t="shared" si="1"/>
        <v>2.8100000000000023</v>
      </c>
      <c r="Y15" s="86">
        <f t="shared" si="2"/>
        <v>3.0700000000000074</v>
      </c>
      <c r="Z15" s="86">
        <f t="shared" si="2"/>
        <v>3.3200000000000074</v>
      </c>
      <c r="AA15" s="86">
        <f t="shared" si="2"/>
        <v>3.5600000000000023</v>
      </c>
      <c r="AB15" s="86">
        <f t="shared" si="2"/>
        <v>3.7900000000000063</v>
      </c>
      <c r="AC15" s="86">
        <f t="shared" si="2"/>
        <v>4.010000000000005</v>
      </c>
      <c r="AD15" s="86">
        <f t="shared" si="2"/>
        <v>4.230000000000004</v>
      </c>
      <c r="AE15" s="86">
        <f t="shared" si="2"/>
        <v>4.439999999999998</v>
      </c>
      <c r="AF15" s="86">
        <f t="shared" si="2"/>
        <v>4.650000000000006</v>
      </c>
      <c r="AG15" s="86">
        <f t="shared" si="2"/>
        <v>4.8500000000000085</v>
      </c>
      <c r="AH15" s="86">
        <f t="shared" si="2"/>
        <v>5.049999999999997</v>
      </c>
    </row>
    <row r="16" spans="1:34" ht="12.75">
      <c r="A16" s="88"/>
      <c r="C16">
        <v>8.4</v>
      </c>
      <c r="D16">
        <v>94.52</v>
      </c>
      <c r="E16" s="86">
        <f t="shared" si="0"/>
      </c>
      <c r="F16" s="86">
        <f t="shared" si="0"/>
      </c>
      <c r="G16" s="86">
        <f t="shared" si="0"/>
      </c>
      <c r="H16" s="86">
        <f t="shared" si="0"/>
      </c>
      <c r="I16" s="86">
        <f t="shared" si="0"/>
      </c>
      <c r="J16" s="86">
        <f t="shared" si="0"/>
      </c>
      <c r="K16" s="86">
        <f t="shared" si="0"/>
        <v>0.8900000000000006</v>
      </c>
      <c r="L16" s="86">
        <f t="shared" si="0"/>
        <v>1.8299999999999983</v>
      </c>
      <c r="M16" s="86">
        <f t="shared" si="0"/>
        <v>3.3599999999999994</v>
      </c>
      <c r="N16" s="86">
        <f t="shared" si="0"/>
        <v>4.010000000000005</v>
      </c>
      <c r="O16" s="86">
        <f t="shared" si="1"/>
        <v>4.439999999999998</v>
      </c>
      <c r="P16" s="86">
        <f t="shared" si="1"/>
        <v>4.8500000000000085</v>
      </c>
      <c r="Q16" s="86">
        <f t="shared" si="1"/>
        <v>5.230000000000004</v>
      </c>
      <c r="R16" s="86">
        <f t="shared" si="1"/>
        <v>5.590000000000003</v>
      </c>
      <c r="S16" s="86">
        <f t="shared" si="1"/>
        <v>5.920000000000002</v>
      </c>
      <c r="T16" s="86">
        <f t="shared" si="1"/>
        <v>6.240000000000009</v>
      </c>
      <c r="U16" s="86">
        <f t="shared" si="1"/>
        <v>6.540000000000006</v>
      </c>
      <c r="V16" s="86">
        <f t="shared" si="1"/>
        <v>6.829999999999998</v>
      </c>
      <c r="W16" s="86">
        <f t="shared" si="1"/>
        <v>7.109999999999999</v>
      </c>
      <c r="X16" s="86">
        <f t="shared" si="1"/>
        <v>7.3700000000000045</v>
      </c>
      <c r="Y16" s="86">
        <f t="shared" si="2"/>
        <v>7.63000000000001</v>
      </c>
      <c r="Z16" s="86">
        <f t="shared" si="2"/>
        <v>7.88000000000001</v>
      </c>
      <c r="AA16" s="86">
        <f t="shared" si="2"/>
        <v>8.120000000000005</v>
      </c>
      <c r="AB16" s="86">
        <f t="shared" si="2"/>
        <v>8.350000000000009</v>
      </c>
      <c r="AC16" s="86">
        <f t="shared" si="2"/>
        <v>8.570000000000007</v>
      </c>
      <c r="AD16" s="86">
        <f t="shared" si="2"/>
        <v>8.790000000000006</v>
      </c>
      <c r="AE16" s="86">
        <f t="shared" si="2"/>
        <v>9</v>
      </c>
      <c r="AF16" s="86">
        <f t="shared" si="2"/>
        <v>9.210000000000008</v>
      </c>
      <c r="AG16" s="86">
        <f t="shared" si="2"/>
        <v>9.41000000000001</v>
      </c>
      <c r="AH16" s="86">
        <f t="shared" si="2"/>
        <v>9.61</v>
      </c>
    </row>
    <row r="17" spans="1:34" ht="12.75">
      <c r="A17" s="88"/>
      <c r="C17">
        <v>12</v>
      </c>
      <c r="D17">
        <v>93.56</v>
      </c>
      <c r="E17" s="86">
        <f t="shared" si="0"/>
      </c>
      <c r="F17" s="86">
        <f t="shared" si="0"/>
      </c>
      <c r="G17" s="86">
        <f t="shared" si="0"/>
      </c>
      <c r="H17" s="86">
        <f t="shared" si="0"/>
      </c>
      <c r="I17" s="86">
        <f t="shared" si="0"/>
      </c>
      <c r="J17" s="86">
        <f t="shared" si="0"/>
        <v>0.3499999999999943</v>
      </c>
      <c r="K17" s="86">
        <f t="shared" si="0"/>
        <v>1.8499999999999943</v>
      </c>
      <c r="L17" s="86">
        <f t="shared" si="0"/>
        <v>2.789999999999992</v>
      </c>
      <c r="M17" s="86">
        <f t="shared" si="0"/>
        <v>4.319999999999993</v>
      </c>
      <c r="N17" s="86">
        <f t="shared" si="0"/>
        <v>4.969999999999999</v>
      </c>
      <c r="O17" s="86">
        <f t="shared" si="1"/>
        <v>5.3999999999999915</v>
      </c>
      <c r="P17" s="86">
        <f t="shared" si="1"/>
        <v>5.810000000000002</v>
      </c>
      <c r="Q17" s="86">
        <f t="shared" si="1"/>
        <v>6.189999999999998</v>
      </c>
      <c r="R17" s="86">
        <f t="shared" si="1"/>
        <v>6.549999999999997</v>
      </c>
      <c r="S17" s="86">
        <f t="shared" si="1"/>
        <v>6.8799999999999955</v>
      </c>
      <c r="T17" s="86">
        <f t="shared" si="1"/>
        <v>7.200000000000003</v>
      </c>
      <c r="U17" s="86">
        <f t="shared" si="1"/>
        <v>7.5</v>
      </c>
      <c r="V17" s="86">
        <f t="shared" si="1"/>
        <v>7.789999999999992</v>
      </c>
      <c r="W17" s="86">
        <f t="shared" si="1"/>
        <v>8.069999999999993</v>
      </c>
      <c r="X17" s="86">
        <f t="shared" si="1"/>
        <v>8.329999999999998</v>
      </c>
      <c r="Y17" s="86">
        <f t="shared" si="2"/>
        <v>8.590000000000003</v>
      </c>
      <c r="Z17" s="86">
        <f t="shared" si="2"/>
        <v>8.840000000000003</v>
      </c>
      <c r="AA17" s="86">
        <f t="shared" si="2"/>
        <v>9.079999999999998</v>
      </c>
      <c r="AB17" s="86">
        <f t="shared" si="2"/>
        <v>9.310000000000002</v>
      </c>
      <c r="AC17" s="86">
        <f t="shared" si="2"/>
        <v>9.530000000000001</v>
      </c>
      <c r="AD17" s="86">
        <f t="shared" si="2"/>
        <v>9.75</v>
      </c>
      <c r="AE17" s="86">
        <f t="shared" si="2"/>
        <v>9.959999999999994</v>
      </c>
      <c r="AF17" s="86">
        <f t="shared" si="2"/>
        <v>10.170000000000002</v>
      </c>
      <c r="AG17" s="86">
        <f t="shared" si="2"/>
        <v>10.370000000000005</v>
      </c>
      <c r="AH17" s="86">
        <f t="shared" si="2"/>
        <v>10.569999999999993</v>
      </c>
    </row>
    <row r="18" spans="1:34" ht="12.75">
      <c r="A18" s="88"/>
      <c r="C18">
        <v>12.4</v>
      </c>
      <c r="D18">
        <v>92.84</v>
      </c>
      <c r="E18" s="86">
        <f t="shared" si="0"/>
      </c>
      <c r="F18" s="86">
        <f t="shared" si="0"/>
      </c>
      <c r="G18" s="86">
        <f t="shared" si="0"/>
      </c>
      <c r="H18" s="86">
        <f t="shared" si="0"/>
      </c>
      <c r="I18" s="86">
        <f t="shared" si="0"/>
      </c>
      <c r="J18" s="86">
        <f t="shared" si="0"/>
        <v>1.0699999999999932</v>
      </c>
      <c r="K18" s="86">
        <f t="shared" si="0"/>
        <v>2.569999999999993</v>
      </c>
      <c r="L18" s="86">
        <f t="shared" si="0"/>
        <v>3.509999999999991</v>
      </c>
      <c r="M18" s="86">
        <f t="shared" si="0"/>
        <v>5.039999999999992</v>
      </c>
      <c r="N18" s="86">
        <f t="shared" si="0"/>
        <v>5.689999999999998</v>
      </c>
      <c r="O18" s="86">
        <f t="shared" si="1"/>
        <v>6.11999999999999</v>
      </c>
      <c r="P18" s="86">
        <f t="shared" si="1"/>
        <v>6.530000000000001</v>
      </c>
      <c r="Q18" s="86">
        <f t="shared" si="1"/>
        <v>6.909999999999997</v>
      </c>
      <c r="R18" s="86">
        <f t="shared" si="1"/>
        <v>7.269999999999996</v>
      </c>
      <c r="S18" s="86">
        <f t="shared" si="1"/>
        <v>7.599999999999994</v>
      </c>
      <c r="T18" s="86">
        <f t="shared" si="1"/>
        <v>7.920000000000002</v>
      </c>
      <c r="U18" s="86">
        <f t="shared" si="1"/>
        <v>8.219999999999999</v>
      </c>
      <c r="V18" s="86">
        <f t="shared" si="1"/>
        <v>8.509999999999991</v>
      </c>
      <c r="W18" s="86">
        <f t="shared" si="1"/>
        <v>8.789999999999992</v>
      </c>
      <c r="X18" s="86">
        <f t="shared" si="1"/>
        <v>9.049999999999997</v>
      </c>
      <c r="Y18" s="86">
        <f t="shared" si="2"/>
        <v>9.310000000000002</v>
      </c>
      <c r="Z18" s="86">
        <f t="shared" si="2"/>
        <v>9.560000000000002</v>
      </c>
      <c r="AA18" s="86">
        <f t="shared" si="2"/>
        <v>9.799999999999997</v>
      </c>
      <c r="AB18" s="86">
        <f t="shared" si="2"/>
        <v>10.030000000000001</v>
      </c>
      <c r="AC18" s="86">
        <f t="shared" si="2"/>
        <v>10.25</v>
      </c>
      <c r="AD18" s="86">
        <f t="shared" si="2"/>
        <v>10.469999999999999</v>
      </c>
      <c r="AE18" s="86">
        <f t="shared" si="2"/>
        <v>10.679999999999993</v>
      </c>
      <c r="AF18" s="86">
        <f t="shared" si="2"/>
        <v>10.89</v>
      </c>
      <c r="AG18" s="86">
        <f t="shared" si="2"/>
        <v>11.090000000000003</v>
      </c>
      <c r="AH18" s="86">
        <f t="shared" si="2"/>
        <v>11.289999999999992</v>
      </c>
    </row>
    <row r="19" spans="1:34" ht="12.75">
      <c r="A19" s="88"/>
      <c r="C19">
        <v>15.8</v>
      </c>
      <c r="D19">
        <v>94.27</v>
      </c>
      <c r="E19" s="86">
        <f t="shared" si="0"/>
      </c>
      <c r="F19" s="86">
        <f t="shared" si="0"/>
      </c>
      <c r="G19" s="86">
        <f t="shared" si="0"/>
      </c>
      <c r="H19" s="86">
        <f t="shared" si="0"/>
      </c>
      <c r="I19" s="86">
        <f t="shared" si="0"/>
      </c>
      <c r="J19" s="86">
        <f t="shared" si="0"/>
      </c>
      <c r="K19" s="86">
        <f t="shared" si="0"/>
        <v>1.1400000000000006</v>
      </c>
      <c r="L19" s="86">
        <f t="shared" si="0"/>
        <v>2.0799999999999983</v>
      </c>
      <c r="M19" s="86">
        <f t="shared" si="0"/>
        <v>3.6099999999999994</v>
      </c>
      <c r="N19" s="86">
        <f t="shared" si="0"/>
        <v>4.260000000000005</v>
      </c>
      <c r="O19" s="86">
        <f t="shared" si="1"/>
        <v>4.689999999999998</v>
      </c>
      <c r="P19" s="86">
        <f t="shared" si="1"/>
        <v>5.1000000000000085</v>
      </c>
      <c r="Q19" s="86">
        <f t="shared" si="1"/>
        <v>5.480000000000004</v>
      </c>
      <c r="R19" s="86">
        <f t="shared" si="1"/>
        <v>5.840000000000003</v>
      </c>
      <c r="S19" s="86">
        <f t="shared" si="1"/>
        <v>6.170000000000002</v>
      </c>
      <c r="T19" s="86">
        <f t="shared" si="1"/>
        <v>6.490000000000009</v>
      </c>
      <c r="U19" s="86">
        <f t="shared" si="1"/>
        <v>6.790000000000006</v>
      </c>
      <c r="V19" s="86">
        <f t="shared" si="1"/>
        <v>7.079999999999998</v>
      </c>
      <c r="W19" s="86">
        <f t="shared" si="1"/>
        <v>7.359999999999999</v>
      </c>
      <c r="X19" s="86">
        <f t="shared" si="1"/>
        <v>7.6200000000000045</v>
      </c>
      <c r="Y19" s="86">
        <f t="shared" si="2"/>
        <v>7.88000000000001</v>
      </c>
      <c r="Z19" s="86">
        <f t="shared" si="2"/>
        <v>8.13000000000001</v>
      </c>
      <c r="AA19" s="86">
        <f t="shared" si="2"/>
        <v>8.370000000000005</v>
      </c>
      <c r="AB19" s="86">
        <f t="shared" si="2"/>
        <v>8.600000000000009</v>
      </c>
      <c r="AC19" s="86">
        <f t="shared" si="2"/>
        <v>8.820000000000007</v>
      </c>
      <c r="AD19" s="86">
        <f t="shared" si="2"/>
        <v>9.040000000000006</v>
      </c>
      <c r="AE19" s="86">
        <f t="shared" si="2"/>
        <v>9.25</v>
      </c>
      <c r="AF19" s="86">
        <f t="shared" si="2"/>
        <v>9.460000000000008</v>
      </c>
      <c r="AG19" s="86">
        <f t="shared" si="2"/>
        <v>9.66000000000001</v>
      </c>
      <c r="AH19" s="86">
        <f t="shared" si="2"/>
        <v>9.86</v>
      </c>
    </row>
    <row r="20" spans="1:34" ht="12.75">
      <c r="A20" s="88"/>
      <c r="C20">
        <v>17.8</v>
      </c>
      <c r="D20">
        <v>93.57</v>
      </c>
      <c r="E20" s="86">
        <f t="shared" si="0"/>
      </c>
      <c r="F20" s="86">
        <f t="shared" si="0"/>
      </c>
      <c r="G20" s="86">
        <f t="shared" si="0"/>
      </c>
      <c r="H20" s="86">
        <f t="shared" si="0"/>
      </c>
      <c r="I20" s="86">
        <f t="shared" si="0"/>
      </c>
      <c r="J20" s="86">
        <f t="shared" si="0"/>
        <v>0.3400000000000034</v>
      </c>
      <c r="K20" s="86">
        <f t="shared" si="0"/>
        <v>1.8400000000000034</v>
      </c>
      <c r="L20" s="86">
        <f t="shared" si="0"/>
        <v>2.780000000000001</v>
      </c>
      <c r="M20" s="86">
        <f t="shared" si="0"/>
        <v>4.310000000000002</v>
      </c>
      <c r="N20" s="86">
        <f t="shared" si="0"/>
        <v>4.960000000000008</v>
      </c>
      <c r="O20" s="86">
        <f t="shared" si="1"/>
        <v>5.390000000000001</v>
      </c>
      <c r="P20" s="86">
        <f t="shared" si="1"/>
        <v>5.800000000000011</v>
      </c>
      <c r="Q20" s="86">
        <f t="shared" si="1"/>
        <v>6.180000000000007</v>
      </c>
      <c r="R20" s="86">
        <f t="shared" si="1"/>
        <v>6.540000000000006</v>
      </c>
      <c r="S20" s="86">
        <f t="shared" si="1"/>
        <v>6.8700000000000045</v>
      </c>
      <c r="T20" s="86">
        <f t="shared" si="1"/>
        <v>7.190000000000012</v>
      </c>
      <c r="U20" s="86">
        <f t="shared" si="1"/>
        <v>7.490000000000009</v>
      </c>
      <c r="V20" s="86">
        <f t="shared" si="1"/>
        <v>7.780000000000001</v>
      </c>
      <c r="W20" s="86">
        <f t="shared" si="1"/>
        <v>8.060000000000002</v>
      </c>
      <c r="X20" s="86">
        <f t="shared" si="1"/>
        <v>8.320000000000007</v>
      </c>
      <c r="Y20" s="86">
        <f t="shared" si="2"/>
        <v>8.580000000000013</v>
      </c>
      <c r="Z20" s="86">
        <f t="shared" si="2"/>
        <v>8.830000000000013</v>
      </c>
      <c r="AA20" s="86">
        <f t="shared" si="2"/>
        <v>9.070000000000007</v>
      </c>
      <c r="AB20" s="86">
        <f t="shared" si="2"/>
        <v>9.300000000000011</v>
      </c>
      <c r="AC20" s="86">
        <f t="shared" si="2"/>
        <v>9.52000000000001</v>
      </c>
      <c r="AD20" s="86">
        <f t="shared" si="2"/>
        <v>9.740000000000009</v>
      </c>
      <c r="AE20" s="86">
        <f t="shared" si="2"/>
        <v>9.950000000000003</v>
      </c>
      <c r="AF20" s="86">
        <f t="shared" si="2"/>
        <v>10.16000000000001</v>
      </c>
      <c r="AG20" s="86">
        <f t="shared" si="2"/>
        <v>10.360000000000014</v>
      </c>
      <c r="AH20" s="86">
        <f t="shared" si="2"/>
        <v>10.560000000000002</v>
      </c>
    </row>
    <row r="21" spans="1:34" ht="12.75">
      <c r="A21" s="88"/>
      <c r="C21">
        <v>22.5</v>
      </c>
      <c r="D21">
        <v>92.44</v>
      </c>
      <c r="E21" s="86">
        <f t="shared" si="0"/>
      </c>
      <c r="F21" s="86">
        <f t="shared" si="0"/>
      </c>
      <c r="G21" s="86">
        <f t="shared" si="0"/>
      </c>
      <c r="H21" s="86">
        <f t="shared" si="0"/>
      </c>
      <c r="I21" s="86">
        <f t="shared" si="0"/>
        <v>0.01999999999999602</v>
      </c>
      <c r="J21" s="86">
        <f t="shared" si="0"/>
        <v>1.4699999999999989</v>
      </c>
      <c r="K21" s="86">
        <f t="shared" si="0"/>
        <v>2.969999999999999</v>
      </c>
      <c r="L21" s="86">
        <f t="shared" si="0"/>
        <v>3.9099999999999966</v>
      </c>
      <c r="M21" s="86">
        <f t="shared" si="0"/>
        <v>5.439999999999998</v>
      </c>
      <c r="N21" s="86">
        <f t="shared" si="0"/>
        <v>6.090000000000003</v>
      </c>
      <c r="O21" s="86">
        <f t="shared" si="1"/>
        <v>6.519999999999996</v>
      </c>
      <c r="P21" s="86">
        <f t="shared" si="1"/>
        <v>6.930000000000007</v>
      </c>
      <c r="Q21" s="86">
        <f t="shared" si="1"/>
        <v>7.310000000000002</v>
      </c>
      <c r="R21" s="86">
        <f t="shared" si="1"/>
        <v>7.670000000000002</v>
      </c>
      <c r="S21" s="86">
        <f t="shared" si="1"/>
        <v>8</v>
      </c>
      <c r="T21" s="86">
        <f t="shared" si="1"/>
        <v>8.320000000000007</v>
      </c>
      <c r="U21" s="86">
        <f t="shared" si="1"/>
        <v>8.620000000000005</v>
      </c>
      <c r="V21" s="86">
        <f t="shared" si="1"/>
        <v>8.909999999999997</v>
      </c>
      <c r="W21" s="86">
        <f t="shared" si="1"/>
        <v>9.189999999999998</v>
      </c>
      <c r="X21" s="86">
        <f t="shared" si="1"/>
        <v>9.450000000000003</v>
      </c>
      <c r="Y21" s="86">
        <f t="shared" si="2"/>
        <v>9.710000000000008</v>
      </c>
      <c r="Z21" s="86">
        <f t="shared" si="2"/>
        <v>9.960000000000008</v>
      </c>
      <c r="AA21" s="86">
        <f t="shared" si="2"/>
        <v>10.200000000000003</v>
      </c>
      <c r="AB21" s="86">
        <f t="shared" si="2"/>
        <v>10.430000000000007</v>
      </c>
      <c r="AC21" s="86">
        <f t="shared" si="2"/>
        <v>10.650000000000006</v>
      </c>
      <c r="AD21" s="86">
        <f t="shared" si="2"/>
        <v>10.870000000000005</v>
      </c>
      <c r="AE21" s="86">
        <f t="shared" si="2"/>
        <v>11.079999999999998</v>
      </c>
      <c r="AF21" s="86">
        <f t="shared" si="2"/>
        <v>11.290000000000006</v>
      </c>
      <c r="AG21" s="86">
        <f t="shared" si="2"/>
        <v>11.490000000000009</v>
      </c>
      <c r="AH21" s="86">
        <f t="shared" si="2"/>
        <v>11.689999999999998</v>
      </c>
    </row>
    <row r="22" spans="1:34" ht="12.75">
      <c r="A22" s="88"/>
      <c r="C22">
        <v>29.4</v>
      </c>
      <c r="D22">
        <v>92.25</v>
      </c>
      <c r="E22" s="86">
        <f t="shared" si="0"/>
      </c>
      <c r="F22" s="86">
        <f t="shared" si="0"/>
      </c>
      <c r="G22" s="86">
        <f t="shared" si="0"/>
      </c>
      <c r="H22" s="86">
        <f t="shared" si="0"/>
      </c>
      <c r="I22" s="86">
        <f t="shared" si="0"/>
        <v>0.20999999999999375</v>
      </c>
      <c r="J22" s="86">
        <f t="shared" si="0"/>
        <v>1.6599999999999966</v>
      </c>
      <c r="K22" s="86">
        <f t="shared" si="0"/>
        <v>3.1599999999999966</v>
      </c>
      <c r="L22" s="86">
        <f t="shared" si="0"/>
        <v>4.099999999999994</v>
      </c>
      <c r="M22" s="86">
        <f t="shared" si="0"/>
        <v>5.6299999999999955</v>
      </c>
      <c r="N22" s="86">
        <f t="shared" si="0"/>
        <v>6.280000000000001</v>
      </c>
      <c r="O22" s="86">
        <f t="shared" si="1"/>
        <v>6.709999999999994</v>
      </c>
      <c r="P22" s="86">
        <f t="shared" si="1"/>
        <v>7.1200000000000045</v>
      </c>
      <c r="Q22" s="86">
        <f t="shared" si="1"/>
        <v>7.5</v>
      </c>
      <c r="R22" s="86">
        <f t="shared" si="1"/>
        <v>7.859999999999999</v>
      </c>
      <c r="S22" s="86">
        <f t="shared" si="1"/>
        <v>8.189999999999998</v>
      </c>
      <c r="T22" s="86">
        <f t="shared" si="1"/>
        <v>8.510000000000005</v>
      </c>
      <c r="U22" s="86">
        <f t="shared" si="1"/>
        <v>8.810000000000002</v>
      </c>
      <c r="V22" s="86">
        <f t="shared" si="1"/>
        <v>9.099999999999994</v>
      </c>
      <c r="W22" s="86">
        <f t="shared" si="1"/>
        <v>9.379999999999995</v>
      </c>
      <c r="X22" s="86">
        <f t="shared" si="1"/>
        <v>9.64</v>
      </c>
      <c r="Y22" s="86">
        <f t="shared" si="2"/>
        <v>9.900000000000006</v>
      </c>
      <c r="Z22" s="86">
        <f t="shared" si="2"/>
        <v>10.150000000000006</v>
      </c>
      <c r="AA22" s="86">
        <f t="shared" si="2"/>
        <v>10.39</v>
      </c>
      <c r="AB22" s="86">
        <f t="shared" si="2"/>
        <v>10.620000000000005</v>
      </c>
      <c r="AC22" s="86">
        <f t="shared" si="2"/>
        <v>10.840000000000003</v>
      </c>
      <c r="AD22" s="86">
        <f t="shared" si="2"/>
        <v>11.060000000000002</v>
      </c>
      <c r="AE22" s="86">
        <f t="shared" si="2"/>
        <v>11.269999999999996</v>
      </c>
      <c r="AF22" s="86">
        <f t="shared" si="2"/>
        <v>11.480000000000004</v>
      </c>
      <c r="AG22" s="86">
        <f t="shared" si="2"/>
        <v>11.680000000000007</v>
      </c>
      <c r="AH22" s="86">
        <f t="shared" si="2"/>
        <v>11.879999999999995</v>
      </c>
    </row>
    <row r="23" spans="1:34" ht="12.75">
      <c r="A23" s="88"/>
      <c r="C23">
        <v>37.5</v>
      </c>
      <c r="D23">
        <v>93.57</v>
      </c>
      <c r="E23" s="86">
        <f t="shared" si="0"/>
      </c>
      <c r="F23" s="86">
        <f t="shared" si="0"/>
      </c>
      <c r="G23" s="86">
        <f t="shared" si="0"/>
      </c>
      <c r="H23" s="86">
        <f t="shared" si="0"/>
      </c>
      <c r="I23" s="86">
        <f t="shared" si="0"/>
      </c>
      <c r="J23" s="86">
        <f t="shared" si="0"/>
        <v>0.3400000000000034</v>
      </c>
      <c r="K23" s="86">
        <f t="shared" si="0"/>
        <v>1.8400000000000034</v>
      </c>
      <c r="L23" s="86">
        <f t="shared" si="0"/>
        <v>2.780000000000001</v>
      </c>
      <c r="M23" s="86">
        <f t="shared" si="0"/>
        <v>4.310000000000002</v>
      </c>
      <c r="N23" s="86">
        <f t="shared" si="0"/>
        <v>4.960000000000008</v>
      </c>
      <c r="O23" s="86">
        <f t="shared" si="1"/>
        <v>5.390000000000001</v>
      </c>
      <c r="P23" s="86">
        <f t="shared" si="1"/>
        <v>5.800000000000011</v>
      </c>
      <c r="Q23" s="86">
        <f t="shared" si="1"/>
        <v>6.180000000000007</v>
      </c>
      <c r="R23" s="86">
        <f t="shared" si="1"/>
        <v>6.540000000000006</v>
      </c>
      <c r="S23" s="86">
        <f t="shared" si="1"/>
        <v>6.8700000000000045</v>
      </c>
      <c r="T23" s="86">
        <f t="shared" si="1"/>
        <v>7.190000000000012</v>
      </c>
      <c r="U23" s="86">
        <f t="shared" si="1"/>
        <v>7.490000000000009</v>
      </c>
      <c r="V23" s="86">
        <f t="shared" si="1"/>
        <v>7.780000000000001</v>
      </c>
      <c r="W23" s="86">
        <f t="shared" si="1"/>
        <v>8.060000000000002</v>
      </c>
      <c r="X23" s="86">
        <f t="shared" si="1"/>
        <v>8.320000000000007</v>
      </c>
      <c r="Y23" s="86">
        <f t="shared" si="2"/>
        <v>8.580000000000013</v>
      </c>
      <c r="Z23" s="86">
        <f t="shared" si="2"/>
        <v>8.830000000000013</v>
      </c>
      <c r="AA23" s="86">
        <f t="shared" si="2"/>
        <v>9.070000000000007</v>
      </c>
      <c r="AB23" s="86">
        <f t="shared" si="2"/>
        <v>9.300000000000011</v>
      </c>
      <c r="AC23" s="86">
        <f t="shared" si="2"/>
        <v>9.52000000000001</v>
      </c>
      <c r="AD23" s="86">
        <f t="shared" si="2"/>
        <v>9.740000000000009</v>
      </c>
      <c r="AE23" s="86">
        <f t="shared" si="2"/>
        <v>9.950000000000003</v>
      </c>
      <c r="AF23" s="86">
        <f t="shared" si="2"/>
        <v>10.16000000000001</v>
      </c>
      <c r="AG23" s="86">
        <f t="shared" si="2"/>
        <v>10.360000000000014</v>
      </c>
      <c r="AH23" s="86">
        <f t="shared" si="2"/>
        <v>10.560000000000002</v>
      </c>
    </row>
    <row r="24" spans="1:34" ht="12.75">
      <c r="A24" s="88"/>
      <c r="C24">
        <v>45.6</v>
      </c>
      <c r="D24">
        <v>93.98</v>
      </c>
      <c r="E24" s="86">
        <f aca="true" t="shared" si="3" ref="E24:N33">IF(E$2&lt;$D24,"",E$2-$D24)</f>
      </c>
      <c r="F24" s="86">
        <f t="shared" si="3"/>
      </c>
      <c r="G24" s="86">
        <f t="shared" si="3"/>
      </c>
      <c r="H24" s="86">
        <f t="shared" si="3"/>
      </c>
      <c r="I24" s="86">
        <f t="shared" si="3"/>
      </c>
      <c r="J24" s="86">
        <f t="shared" si="3"/>
      </c>
      <c r="K24" s="86">
        <f t="shared" si="3"/>
        <v>1.4299999999999926</v>
      </c>
      <c r="L24" s="86">
        <f t="shared" si="3"/>
        <v>2.3699999999999903</v>
      </c>
      <c r="M24" s="86">
        <f t="shared" si="3"/>
        <v>3.8999999999999915</v>
      </c>
      <c r="N24" s="86">
        <f t="shared" si="3"/>
        <v>4.549999999999997</v>
      </c>
      <c r="O24" s="86">
        <f aca="true" t="shared" si="4" ref="O24:X33">IF(O$2&lt;$D24,"",O$2-$D24)</f>
        <v>4.97999999999999</v>
      </c>
      <c r="P24" s="86">
        <f t="shared" si="4"/>
        <v>5.390000000000001</v>
      </c>
      <c r="Q24" s="86">
        <f t="shared" si="4"/>
        <v>5.769999999999996</v>
      </c>
      <c r="R24" s="86">
        <f t="shared" si="4"/>
        <v>6.1299999999999955</v>
      </c>
      <c r="S24" s="86">
        <f t="shared" si="4"/>
        <v>6.459999999999994</v>
      </c>
      <c r="T24" s="86">
        <f t="shared" si="4"/>
        <v>6.780000000000001</v>
      </c>
      <c r="U24" s="86">
        <f t="shared" si="4"/>
        <v>7.079999999999998</v>
      </c>
      <c r="V24" s="86">
        <f t="shared" si="4"/>
        <v>7.36999999999999</v>
      </c>
      <c r="W24" s="86">
        <f t="shared" si="4"/>
        <v>7.6499999999999915</v>
      </c>
      <c r="X24" s="86">
        <f t="shared" si="4"/>
        <v>7.909999999999997</v>
      </c>
      <c r="Y24" s="86">
        <f aca="true" t="shared" si="5" ref="Y24:AH33">IF(Y$2&lt;$D24,"",Y$2-$D24)</f>
        <v>8.170000000000002</v>
      </c>
      <c r="Z24" s="86">
        <f t="shared" si="5"/>
        <v>8.420000000000002</v>
      </c>
      <c r="AA24" s="86">
        <f t="shared" si="5"/>
        <v>8.659999999999997</v>
      </c>
      <c r="AB24" s="86">
        <f t="shared" si="5"/>
        <v>8.89</v>
      </c>
      <c r="AC24" s="86">
        <f t="shared" si="5"/>
        <v>9.11</v>
      </c>
      <c r="AD24" s="86">
        <f t="shared" si="5"/>
        <v>9.329999999999998</v>
      </c>
      <c r="AE24" s="86">
        <f t="shared" si="5"/>
        <v>9.539999999999992</v>
      </c>
      <c r="AF24" s="86">
        <f t="shared" si="5"/>
        <v>9.75</v>
      </c>
      <c r="AG24" s="86">
        <f t="shared" si="5"/>
        <v>9.950000000000003</v>
      </c>
      <c r="AH24" s="86">
        <f t="shared" si="5"/>
        <v>10.149999999999991</v>
      </c>
    </row>
    <row r="25" spans="1:34" ht="12.75">
      <c r="A25" s="88"/>
      <c r="C25">
        <v>54.4</v>
      </c>
      <c r="D25">
        <v>94.19</v>
      </c>
      <c r="E25" s="86">
        <f t="shared" si="3"/>
      </c>
      <c r="F25" s="86">
        <f t="shared" si="3"/>
      </c>
      <c r="G25" s="86">
        <f t="shared" si="3"/>
      </c>
      <c r="H25" s="86">
        <f t="shared" si="3"/>
      </c>
      <c r="I25" s="86">
        <f t="shared" si="3"/>
      </c>
      <c r="J25" s="86">
        <f t="shared" si="3"/>
      </c>
      <c r="K25" s="86">
        <f t="shared" si="3"/>
        <v>1.2199999999999989</v>
      </c>
      <c r="L25" s="86">
        <f t="shared" si="3"/>
        <v>2.1599999999999966</v>
      </c>
      <c r="M25" s="86">
        <f t="shared" si="3"/>
        <v>3.6899999999999977</v>
      </c>
      <c r="N25" s="86">
        <f t="shared" si="3"/>
        <v>4.340000000000003</v>
      </c>
      <c r="O25" s="86">
        <f t="shared" si="4"/>
        <v>4.769999999999996</v>
      </c>
      <c r="P25" s="86">
        <f t="shared" si="4"/>
        <v>5.180000000000007</v>
      </c>
      <c r="Q25" s="86">
        <f t="shared" si="4"/>
        <v>5.560000000000002</v>
      </c>
      <c r="R25" s="86">
        <f t="shared" si="4"/>
        <v>5.920000000000002</v>
      </c>
      <c r="S25" s="86">
        <f t="shared" si="4"/>
        <v>6.25</v>
      </c>
      <c r="T25" s="86">
        <f t="shared" si="4"/>
        <v>6.570000000000007</v>
      </c>
      <c r="U25" s="86">
        <f t="shared" si="4"/>
        <v>6.8700000000000045</v>
      </c>
      <c r="V25" s="86">
        <f t="shared" si="4"/>
        <v>7.159999999999997</v>
      </c>
      <c r="W25" s="86">
        <f t="shared" si="4"/>
        <v>7.439999999999998</v>
      </c>
      <c r="X25" s="86">
        <f t="shared" si="4"/>
        <v>7.700000000000003</v>
      </c>
      <c r="Y25" s="86">
        <f t="shared" si="5"/>
        <v>7.960000000000008</v>
      </c>
      <c r="Z25" s="86">
        <f t="shared" si="5"/>
        <v>8.210000000000008</v>
      </c>
      <c r="AA25" s="86">
        <f t="shared" si="5"/>
        <v>8.450000000000003</v>
      </c>
      <c r="AB25" s="86">
        <f t="shared" si="5"/>
        <v>8.680000000000007</v>
      </c>
      <c r="AC25" s="86">
        <f t="shared" si="5"/>
        <v>8.900000000000006</v>
      </c>
      <c r="AD25" s="86">
        <f t="shared" si="5"/>
        <v>9.120000000000005</v>
      </c>
      <c r="AE25" s="86">
        <f t="shared" si="5"/>
        <v>9.329999999999998</v>
      </c>
      <c r="AF25" s="86">
        <f t="shared" si="5"/>
        <v>9.540000000000006</v>
      </c>
      <c r="AG25" s="86">
        <f t="shared" si="5"/>
        <v>9.740000000000009</v>
      </c>
      <c r="AH25" s="86">
        <f t="shared" si="5"/>
        <v>9.939999999999998</v>
      </c>
    </row>
    <row r="26" spans="1:34" ht="12.75">
      <c r="A26" s="88"/>
      <c r="C26">
        <v>64</v>
      </c>
      <c r="D26">
        <v>94.12</v>
      </c>
      <c r="E26" s="86">
        <f t="shared" si="3"/>
      </c>
      <c r="F26" s="86">
        <f t="shared" si="3"/>
      </c>
      <c r="G26" s="86">
        <f t="shared" si="3"/>
      </c>
      <c r="H26" s="86">
        <f t="shared" si="3"/>
      </c>
      <c r="I26" s="86">
        <f t="shared" si="3"/>
      </c>
      <c r="J26" s="86">
        <f t="shared" si="3"/>
      </c>
      <c r="K26" s="86">
        <f t="shared" si="3"/>
        <v>1.289999999999992</v>
      </c>
      <c r="L26" s="86">
        <f t="shared" si="3"/>
        <v>2.2299999999999898</v>
      </c>
      <c r="M26" s="86">
        <f t="shared" si="3"/>
        <v>3.759999999999991</v>
      </c>
      <c r="N26" s="86">
        <f t="shared" si="3"/>
        <v>4.409999999999997</v>
      </c>
      <c r="O26" s="86">
        <f t="shared" si="4"/>
        <v>4.839999999999989</v>
      </c>
      <c r="P26" s="86">
        <f t="shared" si="4"/>
        <v>5.25</v>
      </c>
      <c r="Q26" s="86">
        <f t="shared" si="4"/>
        <v>5.6299999999999955</v>
      </c>
      <c r="R26" s="86">
        <f t="shared" si="4"/>
        <v>5.989999999999995</v>
      </c>
      <c r="S26" s="86">
        <f t="shared" si="4"/>
        <v>6.319999999999993</v>
      </c>
      <c r="T26" s="86">
        <f t="shared" si="4"/>
        <v>6.640000000000001</v>
      </c>
      <c r="U26" s="86">
        <f t="shared" si="4"/>
        <v>6.939999999999998</v>
      </c>
      <c r="V26" s="86">
        <f t="shared" si="4"/>
        <v>7.22999999999999</v>
      </c>
      <c r="W26" s="86">
        <f t="shared" si="4"/>
        <v>7.509999999999991</v>
      </c>
      <c r="X26" s="86">
        <f t="shared" si="4"/>
        <v>7.769999999999996</v>
      </c>
      <c r="Y26" s="86">
        <f t="shared" si="5"/>
        <v>8.030000000000001</v>
      </c>
      <c r="Z26" s="86">
        <f t="shared" si="5"/>
        <v>8.280000000000001</v>
      </c>
      <c r="AA26" s="86">
        <f t="shared" si="5"/>
        <v>8.519999999999996</v>
      </c>
      <c r="AB26" s="86">
        <f t="shared" si="5"/>
        <v>8.75</v>
      </c>
      <c r="AC26" s="86">
        <f t="shared" si="5"/>
        <v>8.969999999999999</v>
      </c>
      <c r="AD26" s="86">
        <f t="shared" si="5"/>
        <v>9.189999999999998</v>
      </c>
      <c r="AE26" s="86">
        <f t="shared" si="5"/>
        <v>9.399999999999991</v>
      </c>
      <c r="AF26" s="86">
        <f t="shared" si="5"/>
        <v>9.61</v>
      </c>
      <c r="AG26" s="86">
        <f t="shared" si="5"/>
        <v>9.810000000000002</v>
      </c>
      <c r="AH26" s="86">
        <f t="shared" si="5"/>
        <v>10.009999999999991</v>
      </c>
    </row>
    <row r="27" spans="1:34" ht="12.75">
      <c r="A27" s="88"/>
      <c r="C27">
        <v>72</v>
      </c>
      <c r="D27">
        <v>94.08</v>
      </c>
      <c r="E27" s="86">
        <f t="shared" si="3"/>
      </c>
      <c r="F27" s="86">
        <f t="shared" si="3"/>
      </c>
      <c r="G27" s="86">
        <f t="shared" si="3"/>
      </c>
      <c r="H27" s="86">
        <f t="shared" si="3"/>
      </c>
      <c r="I27" s="86">
        <f t="shared" si="3"/>
      </c>
      <c r="J27" s="86">
        <f t="shared" si="3"/>
      </c>
      <c r="K27" s="86">
        <f t="shared" si="3"/>
        <v>1.3299999999999983</v>
      </c>
      <c r="L27" s="86">
        <f t="shared" si="3"/>
        <v>2.269999999999996</v>
      </c>
      <c r="M27" s="86">
        <f t="shared" si="3"/>
        <v>3.799999999999997</v>
      </c>
      <c r="N27" s="86">
        <f t="shared" si="3"/>
        <v>4.450000000000003</v>
      </c>
      <c r="O27" s="86">
        <f t="shared" si="4"/>
        <v>4.8799999999999955</v>
      </c>
      <c r="P27" s="86">
        <f t="shared" si="4"/>
        <v>5.290000000000006</v>
      </c>
      <c r="Q27" s="86">
        <f t="shared" si="4"/>
        <v>5.670000000000002</v>
      </c>
      <c r="R27" s="86">
        <f t="shared" si="4"/>
        <v>6.030000000000001</v>
      </c>
      <c r="S27" s="86">
        <f t="shared" si="4"/>
        <v>6.359999999999999</v>
      </c>
      <c r="T27" s="86">
        <f t="shared" si="4"/>
        <v>6.680000000000007</v>
      </c>
      <c r="U27" s="86">
        <f t="shared" si="4"/>
        <v>6.980000000000004</v>
      </c>
      <c r="V27" s="86">
        <f t="shared" si="4"/>
        <v>7.269999999999996</v>
      </c>
      <c r="W27" s="86">
        <f t="shared" si="4"/>
        <v>7.549999999999997</v>
      </c>
      <c r="X27" s="86">
        <f t="shared" si="4"/>
        <v>7.810000000000002</v>
      </c>
      <c r="Y27" s="86">
        <f t="shared" si="5"/>
        <v>8.070000000000007</v>
      </c>
      <c r="Z27" s="86">
        <f t="shared" si="5"/>
        <v>8.320000000000007</v>
      </c>
      <c r="AA27" s="86">
        <f t="shared" si="5"/>
        <v>8.560000000000002</v>
      </c>
      <c r="AB27" s="86">
        <f t="shared" si="5"/>
        <v>8.790000000000006</v>
      </c>
      <c r="AC27" s="86">
        <f t="shared" si="5"/>
        <v>9.010000000000005</v>
      </c>
      <c r="AD27" s="86">
        <f t="shared" si="5"/>
        <v>9.230000000000004</v>
      </c>
      <c r="AE27" s="86">
        <f t="shared" si="5"/>
        <v>9.439999999999998</v>
      </c>
      <c r="AF27" s="86">
        <f t="shared" si="5"/>
        <v>9.650000000000006</v>
      </c>
      <c r="AG27" s="86">
        <f t="shared" si="5"/>
        <v>9.850000000000009</v>
      </c>
      <c r="AH27" s="86">
        <f t="shared" si="5"/>
        <v>10.049999999999997</v>
      </c>
    </row>
    <row r="28" spans="1:34" ht="12.75">
      <c r="A28" s="88"/>
      <c r="C28">
        <v>77.1</v>
      </c>
      <c r="D28">
        <v>93.9</v>
      </c>
      <c r="E28" s="86">
        <f t="shared" si="3"/>
      </c>
      <c r="F28" s="86">
        <f t="shared" si="3"/>
      </c>
      <c r="G28" s="86">
        <f t="shared" si="3"/>
      </c>
      <c r="H28" s="86">
        <f t="shared" si="3"/>
      </c>
      <c r="I28" s="86">
        <f t="shared" si="3"/>
      </c>
      <c r="J28" s="86">
        <f t="shared" si="3"/>
        <v>0.009999999999990905</v>
      </c>
      <c r="K28" s="86">
        <f t="shared" si="3"/>
        <v>1.509999999999991</v>
      </c>
      <c r="L28" s="86">
        <f t="shared" si="3"/>
        <v>2.4499999999999886</v>
      </c>
      <c r="M28" s="86">
        <f t="shared" si="3"/>
        <v>3.9799999999999898</v>
      </c>
      <c r="N28" s="86">
        <f t="shared" si="3"/>
        <v>4.6299999999999955</v>
      </c>
      <c r="O28" s="86">
        <f t="shared" si="4"/>
        <v>5.059999999999988</v>
      </c>
      <c r="P28" s="86">
        <f t="shared" si="4"/>
        <v>5.469999999999999</v>
      </c>
      <c r="Q28" s="86">
        <f t="shared" si="4"/>
        <v>5.849999999999994</v>
      </c>
      <c r="R28" s="86">
        <f t="shared" si="4"/>
        <v>6.209999999999994</v>
      </c>
      <c r="S28" s="86">
        <f t="shared" si="4"/>
        <v>6.539999999999992</v>
      </c>
      <c r="T28" s="86">
        <f t="shared" si="4"/>
        <v>6.859999999999999</v>
      </c>
      <c r="U28" s="86">
        <f t="shared" si="4"/>
        <v>7.159999999999997</v>
      </c>
      <c r="V28" s="86">
        <f t="shared" si="4"/>
        <v>7.449999999999989</v>
      </c>
      <c r="W28" s="86">
        <f t="shared" si="4"/>
        <v>7.72999999999999</v>
      </c>
      <c r="X28" s="86">
        <f t="shared" si="4"/>
        <v>7.989999999999995</v>
      </c>
      <c r="Y28" s="86">
        <f t="shared" si="5"/>
        <v>8.25</v>
      </c>
      <c r="Z28" s="86">
        <f t="shared" si="5"/>
        <v>8.5</v>
      </c>
      <c r="AA28" s="86">
        <f t="shared" si="5"/>
        <v>8.739999999999995</v>
      </c>
      <c r="AB28" s="86">
        <f t="shared" si="5"/>
        <v>8.969999999999999</v>
      </c>
      <c r="AC28" s="86">
        <f t="shared" si="5"/>
        <v>9.189999999999998</v>
      </c>
      <c r="AD28" s="86">
        <f t="shared" si="5"/>
        <v>9.409999999999997</v>
      </c>
      <c r="AE28" s="86">
        <f t="shared" si="5"/>
        <v>9.61999999999999</v>
      </c>
      <c r="AF28" s="86">
        <f t="shared" si="5"/>
        <v>9.829999999999998</v>
      </c>
      <c r="AG28" s="86">
        <f t="shared" si="5"/>
        <v>10.030000000000001</v>
      </c>
      <c r="AH28" s="86">
        <f t="shared" si="5"/>
        <v>10.22999999999999</v>
      </c>
    </row>
    <row r="29" spans="1:34" ht="12.75">
      <c r="A29" s="88"/>
      <c r="C29">
        <v>83.1</v>
      </c>
      <c r="D29">
        <v>94.36</v>
      </c>
      <c r="E29" s="86">
        <f t="shared" si="3"/>
      </c>
      <c r="F29" s="86">
        <f t="shared" si="3"/>
      </c>
      <c r="G29" s="86">
        <f t="shared" si="3"/>
      </c>
      <c r="H29" s="86">
        <f t="shared" si="3"/>
      </c>
      <c r="I29" s="86">
        <f t="shared" si="3"/>
      </c>
      <c r="J29" s="86">
        <f t="shared" si="3"/>
      </c>
      <c r="K29" s="86">
        <f t="shared" si="3"/>
        <v>1.0499999999999972</v>
      </c>
      <c r="L29" s="86">
        <f t="shared" si="3"/>
        <v>1.9899999999999949</v>
      </c>
      <c r="M29" s="86">
        <f t="shared" si="3"/>
        <v>3.519999999999996</v>
      </c>
      <c r="N29" s="86">
        <f t="shared" si="3"/>
        <v>4.170000000000002</v>
      </c>
      <c r="O29" s="86">
        <f t="shared" si="4"/>
        <v>4.599999999999994</v>
      </c>
      <c r="P29" s="86">
        <f t="shared" si="4"/>
        <v>5.010000000000005</v>
      </c>
      <c r="Q29" s="86">
        <f t="shared" si="4"/>
        <v>5.390000000000001</v>
      </c>
      <c r="R29" s="86">
        <f t="shared" si="4"/>
        <v>5.75</v>
      </c>
      <c r="S29" s="86">
        <f t="shared" si="4"/>
        <v>6.079999999999998</v>
      </c>
      <c r="T29" s="86">
        <f t="shared" si="4"/>
        <v>6.400000000000006</v>
      </c>
      <c r="U29" s="86">
        <f t="shared" si="4"/>
        <v>6.700000000000003</v>
      </c>
      <c r="V29" s="86">
        <f t="shared" si="4"/>
        <v>6.989999999999995</v>
      </c>
      <c r="W29" s="86">
        <f t="shared" si="4"/>
        <v>7.269999999999996</v>
      </c>
      <c r="X29" s="86">
        <f t="shared" si="4"/>
        <v>7.530000000000001</v>
      </c>
      <c r="Y29" s="86">
        <f t="shared" si="5"/>
        <v>7.790000000000006</v>
      </c>
      <c r="Z29" s="86">
        <f t="shared" si="5"/>
        <v>8.040000000000006</v>
      </c>
      <c r="AA29" s="86">
        <f t="shared" si="5"/>
        <v>8.280000000000001</v>
      </c>
      <c r="AB29" s="86">
        <f t="shared" si="5"/>
        <v>8.510000000000005</v>
      </c>
      <c r="AC29" s="86">
        <f t="shared" si="5"/>
        <v>8.730000000000004</v>
      </c>
      <c r="AD29" s="86">
        <f t="shared" si="5"/>
        <v>8.950000000000003</v>
      </c>
      <c r="AE29" s="86">
        <f t="shared" si="5"/>
        <v>9.159999999999997</v>
      </c>
      <c r="AF29" s="86">
        <f t="shared" si="5"/>
        <v>9.370000000000005</v>
      </c>
      <c r="AG29" s="86">
        <f t="shared" si="5"/>
        <v>9.570000000000007</v>
      </c>
      <c r="AH29" s="86">
        <f t="shared" si="5"/>
        <v>9.769999999999996</v>
      </c>
    </row>
    <row r="30" spans="1:34" ht="12.75">
      <c r="A30" s="88"/>
      <c r="C30">
        <v>88.4</v>
      </c>
      <c r="D30">
        <v>94.1</v>
      </c>
      <c r="E30" s="86">
        <f t="shared" si="3"/>
      </c>
      <c r="F30" s="86">
        <f t="shared" si="3"/>
      </c>
      <c r="G30" s="86">
        <f t="shared" si="3"/>
      </c>
      <c r="H30" s="86">
        <f t="shared" si="3"/>
      </c>
      <c r="I30" s="86">
        <f t="shared" si="3"/>
      </c>
      <c r="J30" s="86">
        <f t="shared" si="3"/>
      </c>
      <c r="K30" s="86">
        <f t="shared" si="3"/>
        <v>1.3100000000000023</v>
      </c>
      <c r="L30" s="86">
        <f t="shared" si="3"/>
        <v>2.25</v>
      </c>
      <c r="M30" s="86">
        <f t="shared" si="3"/>
        <v>3.780000000000001</v>
      </c>
      <c r="N30" s="86">
        <f t="shared" si="3"/>
        <v>4.430000000000007</v>
      </c>
      <c r="O30" s="86">
        <f t="shared" si="4"/>
        <v>4.859999999999999</v>
      </c>
      <c r="P30" s="86">
        <f t="shared" si="4"/>
        <v>5.27000000000001</v>
      </c>
      <c r="Q30" s="86">
        <f t="shared" si="4"/>
        <v>5.650000000000006</v>
      </c>
      <c r="R30" s="86">
        <f t="shared" si="4"/>
        <v>6.010000000000005</v>
      </c>
      <c r="S30" s="86">
        <f t="shared" si="4"/>
        <v>6.340000000000003</v>
      </c>
      <c r="T30" s="86">
        <f t="shared" si="4"/>
        <v>6.660000000000011</v>
      </c>
      <c r="U30" s="86">
        <f t="shared" si="4"/>
        <v>6.960000000000008</v>
      </c>
      <c r="V30" s="86">
        <f t="shared" si="4"/>
        <v>7.25</v>
      </c>
      <c r="W30" s="86">
        <f t="shared" si="4"/>
        <v>7.530000000000001</v>
      </c>
      <c r="X30" s="86">
        <f t="shared" si="4"/>
        <v>7.790000000000006</v>
      </c>
      <c r="Y30" s="86">
        <f t="shared" si="5"/>
        <v>8.050000000000011</v>
      </c>
      <c r="Z30" s="86">
        <f t="shared" si="5"/>
        <v>8.300000000000011</v>
      </c>
      <c r="AA30" s="86">
        <f t="shared" si="5"/>
        <v>8.540000000000006</v>
      </c>
      <c r="AB30" s="86">
        <f t="shared" si="5"/>
        <v>8.77000000000001</v>
      </c>
      <c r="AC30" s="86">
        <f t="shared" si="5"/>
        <v>8.990000000000009</v>
      </c>
      <c r="AD30" s="86">
        <f t="shared" si="5"/>
        <v>9.210000000000008</v>
      </c>
      <c r="AE30" s="86">
        <f t="shared" si="5"/>
        <v>9.420000000000002</v>
      </c>
      <c r="AF30" s="86">
        <f t="shared" si="5"/>
        <v>9.63000000000001</v>
      </c>
      <c r="AG30" s="86">
        <f t="shared" si="5"/>
        <v>9.830000000000013</v>
      </c>
      <c r="AH30" s="86">
        <f t="shared" si="5"/>
        <v>10.030000000000001</v>
      </c>
    </row>
    <row r="31" spans="1:34" ht="12.75">
      <c r="A31" s="88"/>
      <c r="C31">
        <v>98.2</v>
      </c>
      <c r="D31">
        <v>93.69</v>
      </c>
      <c r="E31" s="86">
        <f t="shared" si="3"/>
      </c>
      <c r="F31" s="86">
        <f t="shared" si="3"/>
      </c>
      <c r="G31" s="86">
        <f t="shared" si="3"/>
      </c>
      <c r="H31" s="86">
        <f t="shared" si="3"/>
      </c>
      <c r="I31" s="86">
        <f t="shared" si="3"/>
      </c>
      <c r="J31" s="86">
        <f t="shared" si="3"/>
        <v>0.21999999999999886</v>
      </c>
      <c r="K31" s="86">
        <f t="shared" si="3"/>
        <v>1.7199999999999989</v>
      </c>
      <c r="L31" s="86">
        <f t="shared" si="3"/>
        <v>2.6599999999999966</v>
      </c>
      <c r="M31" s="86">
        <f t="shared" si="3"/>
        <v>4.189999999999998</v>
      </c>
      <c r="N31" s="86">
        <f t="shared" si="3"/>
        <v>4.840000000000003</v>
      </c>
      <c r="O31" s="86">
        <f t="shared" si="4"/>
        <v>5.269999999999996</v>
      </c>
      <c r="P31" s="86">
        <f t="shared" si="4"/>
        <v>5.680000000000007</v>
      </c>
      <c r="Q31" s="86">
        <f t="shared" si="4"/>
        <v>6.060000000000002</v>
      </c>
      <c r="R31" s="86">
        <f t="shared" si="4"/>
        <v>6.420000000000002</v>
      </c>
      <c r="S31" s="86">
        <f t="shared" si="4"/>
        <v>6.75</v>
      </c>
      <c r="T31" s="86">
        <f t="shared" si="4"/>
        <v>7.070000000000007</v>
      </c>
      <c r="U31" s="86">
        <f t="shared" si="4"/>
        <v>7.3700000000000045</v>
      </c>
      <c r="V31" s="86">
        <f t="shared" si="4"/>
        <v>7.659999999999997</v>
      </c>
      <c r="W31" s="86">
        <f t="shared" si="4"/>
        <v>7.939999999999998</v>
      </c>
      <c r="X31" s="86">
        <f t="shared" si="4"/>
        <v>8.200000000000003</v>
      </c>
      <c r="Y31" s="86">
        <f t="shared" si="5"/>
        <v>8.460000000000008</v>
      </c>
      <c r="Z31" s="86">
        <f t="shared" si="5"/>
        <v>8.710000000000008</v>
      </c>
      <c r="AA31" s="86">
        <f t="shared" si="5"/>
        <v>8.950000000000003</v>
      </c>
      <c r="AB31" s="86">
        <f t="shared" si="5"/>
        <v>9.180000000000007</v>
      </c>
      <c r="AC31" s="86">
        <f t="shared" si="5"/>
        <v>9.400000000000006</v>
      </c>
      <c r="AD31" s="86">
        <f t="shared" si="5"/>
        <v>9.620000000000005</v>
      </c>
      <c r="AE31" s="86">
        <f t="shared" si="5"/>
        <v>9.829999999999998</v>
      </c>
      <c r="AF31" s="86">
        <f t="shared" si="5"/>
        <v>10.040000000000006</v>
      </c>
      <c r="AG31" s="86">
        <f t="shared" si="5"/>
        <v>10.240000000000009</v>
      </c>
      <c r="AH31" s="86">
        <f t="shared" si="5"/>
        <v>10.439999999999998</v>
      </c>
    </row>
    <row r="32" spans="1:34" ht="12.75">
      <c r="A32" s="88"/>
      <c r="C32">
        <v>103.6</v>
      </c>
      <c r="D32">
        <v>93.03</v>
      </c>
      <c r="E32" s="86">
        <f t="shared" si="3"/>
      </c>
      <c r="F32" s="86">
        <f t="shared" si="3"/>
      </c>
      <c r="G32" s="86">
        <f t="shared" si="3"/>
      </c>
      <c r="H32" s="86">
        <f t="shared" si="3"/>
      </c>
      <c r="I32" s="86">
        <f t="shared" si="3"/>
      </c>
      <c r="J32" s="86">
        <f t="shared" si="3"/>
        <v>0.8799999999999955</v>
      </c>
      <c r="K32" s="86">
        <f t="shared" si="3"/>
        <v>2.3799999999999955</v>
      </c>
      <c r="L32" s="86">
        <f t="shared" si="3"/>
        <v>3.319999999999993</v>
      </c>
      <c r="M32" s="86">
        <f t="shared" si="3"/>
        <v>4.849999999999994</v>
      </c>
      <c r="N32" s="86">
        <f t="shared" si="3"/>
        <v>5.5</v>
      </c>
      <c r="O32" s="86">
        <f t="shared" si="4"/>
        <v>5.929999999999993</v>
      </c>
      <c r="P32" s="86">
        <f t="shared" si="4"/>
        <v>6.340000000000003</v>
      </c>
      <c r="Q32" s="86">
        <f t="shared" si="4"/>
        <v>6.719999999999999</v>
      </c>
      <c r="R32" s="86">
        <f t="shared" si="4"/>
        <v>7.079999999999998</v>
      </c>
      <c r="S32" s="86">
        <f t="shared" si="4"/>
        <v>7.409999999999997</v>
      </c>
      <c r="T32" s="86">
        <f t="shared" si="4"/>
        <v>7.730000000000004</v>
      </c>
      <c r="U32" s="86">
        <f t="shared" si="4"/>
        <v>8.030000000000001</v>
      </c>
      <c r="V32" s="86">
        <f t="shared" si="4"/>
        <v>8.319999999999993</v>
      </c>
      <c r="W32" s="86">
        <f t="shared" si="4"/>
        <v>8.599999999999994</v>
      </c>
      <c r="X32" s="86">
        <f t="shared" si="4"/>
        <v>8.86</v>
      </c>
      <c r="Y32" s="86">
        <f t="shared" si="5"/>
        <v>9.120000000000005</v>
      </c>
      <c r="Z32" s="86">
        <f t="shared" si="5"/>
        <v>9.370000000000005</v>
      </c>
      <c r="AA32" s="86">
        <f t="shared" si="5"/>
        <v>9.61</v>
      </c>
      <c r="AB32" s="86">
        <f t="shared" si="5"/>
        <v>9.840000000000003</v>
      </c>
      <c r="AC32" s="86">
        <f t="shared" si="5"/>
        <v>10.060000000000002</v>
      </c>
      <c r="AD32" s="86">
        <f t="shared" si="5"/>
        <v>10.280000000000001</v>
      </c>
      <c r="AE32" s="86">
        <f t="shared" si="5"/>
        <v>10.489999999999995</v>
      </c>
      <c r="AF32" s="86">
        <f t="shared" si="5"/>
        <v>10.700000000000003</v>
      </c>
      <c r="AG32" s="86">
        <f t="shared" si="5"/>
        <v>10.900000000000006</v>
      </c>
      <c r="AH32" s="86">
        <f t="shared" si="5"/>
        <v>11.099999999999994</v>
      </c>
    </row>
    <row r="33" spans="1:34" ht="12.75">
      <c r="A33" s="88"/>
      <c r="C33">
        <v>108.6</v>
      </c>
      <c r="D33">
        <v>92.85</v>
      </c>
      <c r="E33" s="86">
        <f t="shared" si="3"/>
      </c>
      <c r="F33" s="86">
        <f t="shared" si="3"/>
      </c>
      <c r="G33" s="86">
        <f t="shared" si="3"/>
      </c>
      <c r="H33" s="86">
        <f t="shared" si="3"/>
      </c>
      <c r="I33" s="86">
        <f t="shared" si="3"/>
      </c>
      <c r="J33" s="86">
        <f t="shared" si="3"/>
        <v>1.0600000000000023</v>
      </c>
      <c r="K33" s="86">
        <f t="shared" si="3"/>
        <v>2.5600000000000023</v>
      </c>
      <c r="L33" s="86">
        <f t="shared" si="3"/>
        <v>3.5</v>
      </c>
      <c r="M33" s="86">
        <f t="shared" si="3"/>
        <v>5.030000000000001</v>
      </c>
      <c r="N33" s="86">
        <f t="shared" si="3"/>
        <v>5.680000000000007</v>
      </c>
      <c r="O33" s="86">
        <f t="shared" si="4"/>
        <v>6.109999999999999</v>
      </c>
      <c r="P33" s="86">
        <f t="shared" si="4"/>
        <v>6.52000000000001</v>
      </c>
      <c r="Q33" s="86">
        <f t="shared" si="4"/>
        <v>6.900000000000006</v>
      </c>
      <c r="R33" s="86">
        <f t="shared" si="4"/>
        <v>7.260000000000005</v>
      </c>
      <c r="S33" s="86">
        <f t="shared" si="4"/>
        <v>7.590000000000003</v>
      </c>
      <c r="T33" s="86">
        <f t="shared" si="4"/>
        <v>7.910000000000011</v>
      </c>
      <c r="U33" s="86">
        <f t="shared" si="4"/>
        <v>8.210000000000008</v>
      </c>
      <c r="V33" s="86">
        <f t="shared" si="4"/>
        <v>8.5</v>
      </c>
      <c r="W33" s="86">
        <f t="shared" si="4"/>
        <v>8.780000000000001</v>
      </c>
      <c r="X33" s="86">
        <f t="shared" si="4"/>
        <v>9.040000000000006</v>
      </c>
      <c r="Y33" s="86">
        <f t="shared" si="5"/>
        <v>9.300000000000011</v>
      </c>
      <c r="Z33" s="86">
        <f t="shared" si="5"/>
        <v>9.550000000000011</v>
      </c>
      <c r="AA33" s="86">
        <f t="shared" si="5"/>
        <v>9.790000000000006</v>
      </c>
      <c r="AB33" s="86">
        <f t="shared" si="5"/>
        <v>10.02000000000001</v>
      </c>
      <c r="AC33" s="86">
        <f t="shared" si="5"/>
        <v>10.240000000000009</v>
      </c>
      <c r="AD33" s="86">
        <f t="shared" si="5"/>
        <v>10.460000000000008</v>
      </c>
      <c r="AE33" s="86">
        <f t="shared" si="5"/>
        <v>10.670000000000002</v>
      </c>
      <c r="AF33" s="86">
        <f t="shared" si="5"/>
        <v>10.88000000000001</v>
      </c>
      <c r="AG33" s="86">
        <f t="shared" si="5"/>
        <v>11.080000000000013</v>
      </c>
      <c r="AH33" s="86">
        <f t="shared" si="5"/>
        <v>11.280000000000001</v>
      </c>
    </row>
    <row r="34" spans="1:34" ht="12.75">
      <c r="A34" s="88"/>
      <c r="C34">
        <v>115.3</v>
      </c>
      <c r="D34">
        <v>92.51</v>
      </c>
      <c r="E34" s="86">
        <f aca="true" t="shared" si="6" ref="E34:N49">IF(E$2&lt;$D34,"",E$2-$D34)</f>
      </c>
      <c r="F34" s="86">
        <f t="shared" si="6"/>
      </c>
      <c r="G34" s="86">
        <f t="shared" si="6"/>
      </c>
      <c r="H34" s="86">
        <f t="shared" si="6"/>
      </c>
      <c r="I34" s="86">
        <f t="shared" si="6"/>
      </c>
      <c r="J34" s="86">
        <f t="shared" si="6"/>
        <v>1.3999999999999915</v>
      </c>
      <c r="K34" s="86">
        <f t="shared" si="6"/>
        <v>2.8999999999999915</v>
      </c>
      <c r="L34" s="86">
        <f t="shared" si="6"/>
        <v>3.839999999999989</v>
      </c>
      <c r="M34" s="86">
        <f t="shared" si="6"/>
        <v>5.36999999999999</v>
      </c>
      <c r="N34" s="86">
        <f t="shared" si="6"/>
        <v>6.019999999999996</v>
      </c>
      <c r="O34" s="86">
        <f aca="true" t="shared" si="7" ref="O34:X49">IF(O$2&lt;$D34,"",O$2-$D34)</f>
        <v>6.449999999999989</v>
      </c>
      <c r="P34" s="86">
        <f t="shared" si="7"/>
        <v>6.859999999999999</v>
      </c>
      <c r="Q34" s="86">
        <f t="shared" si="7"/>
        <v>7.239999999999995</v>
      </c>
      <c r="R34" s="86">
        <f t="shared" si="7"/>
        <v>7.599999999999994</v>
      </c>
      <c r="S34" s="86">
        <f t="shared" si="7"/>
        <v>7.929999999999993</v>
      </c>
      <c r="T34" s="86">
        <f t="shared" si="7"/>
        <v>8.25</v>
      </c>
      <c r="U34" s="86">
        <f t="shared" si="7"/>
        <v>8.549999999999997</v>
      </c>
      <c r="V34" s="86">
        <f t="shared" si="7"/>
        <v>8.83999999999999</v>
      </c>
      <c r="W34" s="86">
        <f t="shared" si="7"/>
        <v>9.11999999999999</v>
      </c>
      <c r="X34" s="86">
        <f t="shared" si="7"/>
        <v>9.379999999999995</v>
      </c>
      <c r="Y34" s="86">
        <f aca="true" t="shared" si="8" ref="Y34:AH49">IF(Y$2&lt;$D34,"",Y$2-$D34)</f>
        <v>9.64</v>
      </c>
      <c r="Z34" s="86">
        <f t="shared" si="8"/>
        <v>9.89</v>
      </c>
      <c r="AA34" s="86">
        <f t="shared" si="8"/>
        <v>10.129999999999995</v>
      </c>
      <c r="AB34" s="86">
        <f t="shared" si="8"/>
        <v>10.36</v>
      </c>
      <c r="AC34" s="86">
        <f t="shared" si="8"/>
        <v>10.579999999999998</v>
      </c>
      <c r="AD34" s="86">
        <f t="shared" si="8"/>
        <v>10.799999999999997</v>
      </c>
      <c r="AE34" s="86">
        <f t="shared" si="8"/>
        <v>11.009999999999991</v>
      </c>
      <c r="AF34" s="86">
        <f t="shared" si="8"/>
        <v>11.219999999999999</v>
      </c>
      <c r="AG34" s="86">
        <f t="shared" si="8"/>
        <v>11.420000000000002</v>
      </c>
      <c r="AH34" s="86">
        <f t="shared" si="8"/>
        <v>11.61999999999999</v>
      </c>
    </row>
    <row r="35" spans="1:34" ht="12.75">
      <c r="A35" s="88"/>
      <c r="C35">
        <v>121.8</v>
      </c>
      <c r="D35">
        <v>91.13</v>
      </c>
      <c r="E35" s="86">
        <f t="shared" si="6"/>
      </c>
      <c r="F35" s="86">
        <f t="shared" si="6"/>
        <v>0</v>
      </c>
      <c r="G35" s="86">
        <f t="shared" si="6"/>
        <v>0.3400000000000034</v>
      </c>
      <c r="H35" s="86">
        <f t="shared" si="6"/>
        <v>0.7800000000000011</v>
      </c>
      <c r="I35" s="86">
        <f t="shared" si="6"/>
        <v>1.3299999999999983</v>
      </c>
      <c r="J35" s="86">
        <f t="shared" si="6"/>
        <v>2.780000000000001</v>
      </c>
      <c r="K35" s="86">
        <f t="shared" si="6"/>
        <v>4.280000000000001</v>
      </c>
      <c r="L35" s="86">
        <f t="shared" si="6"/>
        <v>5.219999999999999</v>
      </c>
      <c r="M35" s="86">
        <f t="shared" si="6"/>
        <v>6.75</v>
      </c>
      <c r="N35" s="86">
        <f t="shared" si="6"/>
        <v>7.400000000000006</v>
      </c>
      <c r="O35" s="86">
        <f t="shared" si="7"/>
        <v>7.829999999999998</v>
      </c>
      <c r="P35" s="86">
        <f t="shared" si="7"/>
        <v>8.240000000000009</v>
      </c>
      <c r="Q35" s="86">
        <f t="shared" si="7"/>
        <v>8.620000000000005</v>
      </c>
      <c r="R35" s="86">
        <f t="shared" si="7"/>
        <v>8.980000000000004</v>
      </c>
      <c r="S35" s="86">
        <f t="shared" si="7"/>
        <v>9.310000000000002</v>
      </c>
      <c r="T35" s="86">
        <f t="shared" si="7"/>
        <v>9.63000000000001</v>
      </c>
      <c r="U35" s="86">
        <f t="shared" si="7"/>
        <v>9.930000000000007</v>
      </c>
      <c r="V35" s="86">
        <f t="shared" si="7"/>
        <v>10.219999999999999</v>
      </c>
      <c r="W35" s="86">
        <f t="shared" si="7"/>
        <v>10.5</v>
      </c>
      <c r="X35" s="86">
        <f t="shared" si="7"/>
        <v>10.760000000000005</v>
      </c>
      <c r="Y35" s="86">
        <f t="shared" si="8"/>
        <v>11.02000000000001</v>
      </c>
      <c r="Z35" s="86">
        <f t="shared" si="8"/>
        <v>11.27000000000001</v>
      </c>
      <c r="AA35" s="86">
        <f t="shared" si="8"/>
        <v>11.510000000000005</v>
      </c>
      <c r="AB35" s="86">
        <f t="shared" si="8"/>
        <v>11.740000000000009</v>
      </c>
      <c r="AC35" s="86">
        <f t="shared" si="8"/>
        <v>11.960000000000008</v>
      </c>
      <c r="AD35" s="86">
        <f t="shared" si="8"/>
        <v>12.180000000000007</v>
      </c>
      <c r="AE35" s="86">
        <f t="shared" si="8"/>
        <v>12.39</v>
      </c>
      <c r="AF35" s="86">
        <f t="shared" si="8"/>
        <v>12.600000000000009</v>
      </c>
      <c r="AG35" s="86">
        <f t="shared" si="8"/>
        <v>12.800000000000011</v>
      </c>
      <c r="AH35" s="86">
        <f t="shared" si="8"/>
        <v>13</v>
      </c>
    </row>
    <row r="36" spans="1:34" ht="12.75">
      <c r="A36" s="88"/>
      <c r="C36">
        <v>123.7</v>
      </c>
      <c r="D36">
        <v>90.68</v>
      </c>
      <c r="E36" s="86">
        <f t="shared" si="6"/>
      </c>
      <c r="F36" s="86">
        <f t="shared" si="6"/>
        <v>0.44999999999998863</v>
      </c>
      <c r="G36" s="86">
        <f t="shared" si="6"/>
        <v>0.789999999999992</v>
      </c>
      <c r="H36" s="86">
        <f t="shared" si="6"/>
        <v>1.2299999999999898</v>
      </c>
      <c r="I36" s="86">
        <f t="shared" si="6"/>
        <v>1.779999999999987</v>
      </c>
      <c r="J36" s="86">
        <f t="shared" si="6"/>
        <v>3.2299999999999898</v>
      </c>
      <c r="K36" s="86">
        <f t="shared" si="6"/>
        <v>4.72999999999999</v>
      </c>
      <c r="L36" s="86">
        <f t="shared" si="6"/>
        <v>5.6699999999999875</v>
      </c>
      <c r="M36" s="86">
        <f t="shared" si="6"/>
        <v>7.199999999999989</v>
      </c>
      <c r="N36" s="86">
        <f t="shared" si="6"/>
        <v>7.849999999999994</v>
      </c>
      <c r="O36" s="86">
        <f t="shared" si="7"/>
        <v>8.279999999999987</v>
      </c>
      <c r="P36" s="86">
        <f t="shared" si="7"/>
        <v>8.689999999999998</v>
      </c>
      <c r="Q36" s="86">
        <f t="shared" si="7"/>
        <v>9.069999999999993</v>
      </c>
      <c r="R36" s="86">
        <f t="shared" si="7"/>
        <v>9.429999999999993</v>
      </c>
      <c r="S36" s="86">
        <f t="shared" si="7"/>
        <v>9.759999999999991</v>
      </c>
      <c r="T36" s="86">
        <f t="shared" si="7"/>
        <v>10.079999999999998</v>
      </c>
      <c r="U36" s="86">
        <f t="shared" si="7"/>
        <v>10.379999999999995</v>
      </c>
      <c r="V36" s="86">
        <f t="shared" si="7"/>
        <v>10.669999999999987</v>
      </c>
      <c r="W36" s="86">
        <f t="shared" si="7"/>
        <v>10.949999999999989</v>
      </c>
      <c r="X36" s="86">
        <f t="shared" si="7"/>
        <v>11.209999999999994</v>
      </c>
      <c r="Y36" s="86">
        <f t="shared" si="8"/>
        <v>11.469999999999999</v>
      </c>
      <c r="Z36" s="86">
        <f t="shared" si="8"/>
        <v>11.719999999999999</v>
      </c>
      <c r="AA36" s="86">
        <f t="shared" si="8"/>
        <v>11.959999999999994</v>
      </c>
      <c r="AB36" s="86">
        <f t="shared" si="8"/>
        <v>12.189999999999998</v>
      </c>
      <c r="AC36" s="86">
        <f t="shared" si="8"/>
        <v>12.409999999999997</v>
      </c>
      <c r="AD36" s="86">
        <f t="shared" si="8"/>
        <v>12.629999999999995</v>
      </c>
      <c r="AE36" s="86">
        <f t="shared" si="8"/>
        <v>12.83999999999999</v>
      </c>
      <c r="AF36" s="86">
        <f t="shared" si="8"/>
        <v>13.049999999999997</v>
      </c>
      <c r="AG36" s="86">
        <f t="shared" si="8"/>
        <v>13.25</v>
      </c>
      <c r="AH36" s="86">
        <f t="shared" si="8"/>
        <v>13.449999999999989</v>
      </c>
    </row>
    <row r="37" spans="1:34" ht="12.75">
      <c r="A37" s="88"/>
      <c r="C37">
        <v>125.6</v>
      </c>
      <c r="D37">
        <v>90.16</v>
      </c>
      <c r="E37" s="86">
        <f t="shared" si="6"/>
        <v>0.3200000000000074</v>
      </c>
      <c r="F37" s="86">
        <f t="shared" si="6"/>
        <v>0.9699999999999989</v>
      </c>
      <c r="G37" s="86">
        <f t="shared" si="6"/>
        <v>1.3100000000000023</v>
      </c>
      <c r="H37" s="86">
        <f t="shared" si="6"/>
        <v>1.75</v>
      </c>
      <c r="I37" s="86">
        <f t="shared" si="6"/>
        <v>2.299999999999997</v>
      </c>
      <c r="J37" s="86">
        <f t="shared" si="6"/>
        <v>3.75</v>
      </c>
      <c r="K37" s="86">
        <f t="shared" si="6"/>
        <v>5.25</v>
      </c>
      <c r="L37" s="86">
        <f t="shared" si="6"/>
        <v>6.189999999999998</v>
      </c>
      <c r="M37" s="86">
        <f t="shared" si="6"/>
        <v>7.719999999999999</v>
      </c>
      <c r="N37" s="86">
        <f t="shared" si="6"/>
        <v>8.370000000000005</v>
      </c>
      <c r="O37" s="86">
        <f t="shared" si="7"/>
        <v>8.799999999999997</v>
      </c>
      <c r="P37" s="86">
        <f t="shared" si="7"/>
        <v>9.210000000000008</v>
      </c>
      <c r="Q37" s="86">
        <f t="shared" si="7"/>
        <v>9.590000000000003</v>
      </c>
      <c r="R37" s="86">
        <f t="shared" si="7"/>
        <v>9.950000000000003</v>
      </c>
      <c r="S37" s="86">
        <f t="shared" si="7"/>
        <v>10.280000000000001</v>
      </c>
      <c r="T37" s="86">
        <f t="shared" si="7"/>
        <v>10.600000000000009</v>
      </c>
      <c r="U37" s="86">
        <f t="shared" si="7"/>
        <v>10.900000000000006</v>
      </c>
      <c r="V37" s="86">
        <f t="shared" si="7"/>
        <v>11.189999999999998</v>
      </c>
      <c r="W37" s="86">
        <f t="shared" si="7"/>
        <v>11.469999999999999</v>
      </c>
      <c r="X37" s="86">
        <f t="shared" si="7"/>
        <v>11.730000000000004</v>
      </c>
      <c r="Y37" s="86">
        <f t="shared" si="8"/>
        <v>11.990000000000009</v>
      </c>
      <c r="Z37" s="86">
        <f t="shared" si="8"/>
        <v>12.240000000000009</v>
      </c>
      <c r="AA37" s="86">
        <f t="shared" si="8"/>
        <v>12.480000000000004</v>
      </c>
      <c r="AB37" s="86">
        <f t="shared" si="8"/>
        <v>12.710000000000008</v>
      </c>
      <c r="AC37" s="86">
        <f t="shared" si="8"/>
        <v>12.930000000000007</v>
      </c>
      <c r="AD37" s="86">
        <f t="shared" si="8"/>
        <v>13.150000000000006</v>
      </c>
      <c r="AE37" s="86">
        <f t="shared" si="8"/>
        <v>13.36</v>
      </c>
      <c r="AF37" s="86">
        <f t="shared" si="8"/>
        <v>13.570000000000007</v>
      </c>
      <c r="AG37" s="86">
        <f t="shared" si="8"/>
        <v>13.77000000000001</v>
      </c>
      <c r="AH37" s="86">
        <f t="shared" si="8"/>
        <v>13.969999999999999</v>
      </c>
    </row>
    <row r="38" spans="1:34" ht="12.75">
      <c r="A38" s="88"/>
      <c r="C38">
        <v>127.6</v>
      </c>
      <c r="D38">
        <v>89.38</v>
      </c>
      <c r="E38" s="86">
        <f t="shared" si="6"/>
        <v>1.1000000000000085</v>
      </c>
      <c r="F38" s="86">
        <f t="shared" si="6"/>
        <v>1.75</v>
      </c>
      <c r="G38" s="86">
        <f t="shared" si="6"/>
        <v>2.0900000000000034</v>
      </c>
      <c r="H38" s="86">
        <f t="shared" si="6"/>
        <v>2.530000000000001</v>
      </c>
      <c r="I38" s="86">
        <f t="shared" si="6"/>
        <v>3.0799999999999983</v>
      </c>
      <c r="J38" s="86">
        <f t="shared" si="6"/>
        <v>4.530000000000001</v>
      </c>
      <c r="K38" s="86">
        <f t="shared" si="6"/>
        <v>6.030000000000001</v>
      </c>
      <c r="L38" s="86">
        <f t="shared" si="6"/>
        <v>6.969999999999999</v>
      </c>
      <c r="M38" s="86">
        <f t="shared" si="6"/>
        <v>8.5</v>
      </c>
      <c r="N38" s="86">
        <f t="shared" si="6"/>
        <v>9.150000000000006</v>
      </c>
      <c r="O38" s="86">
        <f t="shared" si="7"/>
        <v>9.579999999999998</v>
      </c>
      <c r="P38" s="86">
        <f t="shared" si="7"/>
        <v>9.990000000000009</v>
      </c>
      <c r="Q38" s="86">
        <f t="shared" si="7"/>
        <v>10.370000000000005</v>
      </c>
      <c r="R38" s="86">
        <f t="shared" si="7"/>
        <v>10.730000000000004</v>
      </c>
      <c r="S38" s="86">
        <f t="shared" si="7"/>
        <v>11.060000000000002</v>
      </c>
      <c r="T38" s="86">
        <f t="shared" si="7"/>
        <v>11.38000000000001</v>
      </c>
      <c r="U38" s="86">
        <f t="shared" si="7"/>
        <v>11.680000000000007</v>
      </c>
      <c r="V38" s="86">
        <f t="shared" si="7"/>
        <v>11.969999999999999</v>
      </c>
      <c r="W38" s="86">
        <f t="shared" si="7"/>
        <v>12.25</v>
      </c>
      <c r="X38" s="86">
        <f t="shared" si="7"/>
        <v>12.510000000000005</v>
      </c>
      <c r="Y38" s="86">
        <f t="shared" si="8"/>
        <v>12.77000000000001</v>
      </c>
      <c r="Z38" s="86">
        <f t="shared" si="8"/>
        <v>13.02000000000001</v>
      </c>
      <c r="AA38" s="86">
        <f t="shared" si="8"/>
        <v>13.260000000000005</v>
      </c>
      <c r="AB38" s="86">
        <f t="shared" si="8"/>
        <v>13.490000000000009</v>
      </c>
      <c r="AC38" s="86">
        <f t="shared" si="8"/>
        <v>13.710000000000008</v>
      </c>
      <c r="AD38" s="86">
        <f t="shared" si="8"/>
        <v>13.930000000000007</v>
      </c>
      <c r="AE38" s="86">
        <f t="shared" si="8"/>
        <v>14.14</v>
      </c>
      <c r="AF38" s="86">
        <f t="shared" si="8"/>
        <v>14.350000000000009</v>
      </c>
      <c r="AG38" s="86">
        <f t="shared" si="8"/>
        <v>14.550000000000011</v>
      </c>
      <c r="AH38" s="86">
        <f t="shared" si="8"/>
        <v>14.75</v>
      </c>
    </row>
    <row r="39" spans="1:34" ht="12.75">
      <c r="A39" s="88"/>
      <c r="C39">
        <v>129.2</v>
      </c>
      <c r="D39">
        <v>89.36</v>
      </c>
      <c r="E39" s="86">
        <f t="shared" si="6"/>
        <v>1.1200000000000045</v>
      </c>
      <c r="F39" s="86">
        <f t="shared" si="6"/>
        <v>1.769999999999996</v>
      </c>
      <c r="G39" s="86">
        <f t="shared" si="6"/>
        <v>2.1099999999999994</v>
      </c>
      <c r="H39" s="86">
        <f t="shared" si="6"/>
        <v>2.549999999999997</v>
      </c>
      <c r="I39" s="86">
        <f t="shared" si="6"/>
        <v>3.0999999999999943</v>
      </c>
      <c r="J39" s="86">
        <f t="shared" si="6"/>
        <v>4.549999999999997</v>
      </c>
      <c r="K39" s="86">
        <f t="shared" si="6"/>
        <v>6.049999999999997</v>
      </c>
      <c r="L39" s="86">
        <f t="shared" si="6"/>
        <v>6.989999999999995</v>
      </c>
      <c r="M39" s="86">
        <f t="shared" si="6"/>
        <v>8.519999999999996</v>
      </c>
      <c r="N39" s="86">
        <f t="shared" si="6"/>
        <v>9.170000000000002</v>
      </c>
      <c r="O39" s="86">
        <f t="shared" si="7"/>
        <v>9.599999999999994</v>
      </c>
      <c r="P39" s="86">
        <f t="shared" si="7"/>
        <v>10.010000000000005</v>
      </c>
      <c r="Q39" s="86">
        <f t="shared" si="7"/>
        <v>10.39</v>
      </c>
      <c r="R39" s="86">
        <f t="shared" si="7"/>
        <v>10.75</v>
      </c>
      <c r="S39" s="86">
        <f t="shared" si="7"/>
        <v>11.079999999999998</v>
      </c>
      <c r="T39" s="86">
        <f t="shared" si="7"/>
        <v>11.400000000000006</v>
      </c>
      <c r="U39" s="86">
        <f t="shared" si="7"/>
        <v>11.700000000000003</v>
      </c>
      <c r="V39" s="86">
        <f t="shared" si="7"/>
        <v>11.989999999999995</v>
      </c>
      <c r="W39" s="86">
        <f t="shared" si="7"/>
        <v>12.269999999999996</v>
      </c>
      <c r="X39" s="86">
        <f t="shared" si="7"/>
        <v>12.530000000000001</v>
      </c>
      <c r="Y39" s="86">
        <f t="shared" si="8"/>
        <v>12.790000000000006</v>
      </c>
      <c r="Z39" s="86">
        <f t="shared" si="8"/>
        <v>13.040000000000006</v>
      </c>
      <c r="AA39" s="86">
        <f t="shared" si="8"/>
        <v>13.280000000000001</v>
      </c>
      <c r="AB39" s="86">
        <f t="shared" si="8"/>
        <v>13.510000000000005</v>
      </c>
      <c r="AC39" s="86">
        <f t="shared" si="8"/>
        <v>13.730000000000004</v>
      </c>
      <c r="AD39" s="86">
        <f t="shared" si="8"/>
        <v>13.950000000000003</v>
      </c>
      <c r="AE39" s="86">
        <f t="shared" si="8"/>
        <v>14.159999999999997</v>
      </c>
      <c r="AF39" s="86">
        <f t="shared" si="8"/>
        <v>14.370000000000005</v>
      </c>
      <c r="AG39" s="86">
        <f t="shared" si="8"/>
        <v>14.570000000000007</v>
      </c>
      <c r="AH39" s="86">
        <f t="shared" si="8"/>
        <v>14.769999999999996</v>
      </c>
    </row>
    <row r="40" spans="1:34" ht="12.75">
      <c r="A40" s="88"/>
      <c r="C40">
        <v>131.5</v>
      </c>
      <c r="D40">
        <v>90.19</v>
      </c>
      <c r="E40" s="86">
        <f t="shared" si="6"/>
        <v>0.29000000000000625</v>
      </c>
      <c r="F40" s="86">
        <f t="shared" si="6"/>
        <v>0.9399999999999977</v>
      </c>
      <c r="G40" s="86">
        <f t="shared" si="6"/>
        <v>1.2800000000000011</v>
      </c>
      <c r="H40" s="86">
        <f t="shared" si="6"/>
        <v>1.7199999999999989</v>
      </c>
      <c r="I40" s="86">
        <f t="shared" si="6"/>
        <v>2.269999999999996</v>
      </c>
      <c r="J40" s="86">
        <f t="shared" si="6"/>
        <v>3.719999999999999</v>
      </c>
      <c r="K40" s="86">
        <f t="shared" si="6"/>
        <v>5.219999999999999</v>
      </c>
      <c r="L40" s="86">
        <f t="shared" si="6"/>
        <v>6.159999999999997</v>
      </c>
      <c r="M40" s="86">
        <f t="shared" si="6"/>
        <v>7.689999999999998</v>
      </c>
      <c r="N40" s="86">
        <f t="shared" si="6"/>
        <v>8.340000000000003</v>
      </c>
      <c r="O40" s="86">
        <f t="shared" si="7"/>
        <v>8.769999999999996</v>
      </c>
      <c r="P40" s="86">
        <f t="shared" si="7"/>
        <v>9.180000000000007</v>
      </c>
      <c r="Q40" s="86">
        <f t="shared" si="7"/>
        <v>9.560000000000002</v>
      </c>
      <c r="R40" s="86">
        <f t="shared" si="7"/>
        <v>9.920000000000002</v>
      </c>
      <c r="S40" s="86">
        <f t="shared" si="7"/>
        <v>10.25</v>
      </c>
      <c r="T40" s="86">
        <f t="shared" si="7"/>
        <v>10.570000000000007</v>
      </c>
      <c r="U40" s="86">
        <f t="shared" si="7"/>
        <v>10.870000000000005</v>
      </c>
      <c r="V40" s="86">
        <f t="shared" si="7"/>
        <v>11.159999999999997</v>
      </c>
      <c r="W40" s="86">
        <f t="shared" si="7"/>
        <v>11.439999999999998</v>
      </c>
      <c r="X40" s="86">
        <f t="shared" si="7"/>
        <v>11.700000000000003</v>
      </c>
      <c r="Y40" s="86">
        <f t="shared" si="8"/>
        <v>11.960000000000008</v>
      </c>
      <c r="Z40" s="86">
        <f t="shared" si="8"/>
        <v>12.210000000000008</v>
      </c>
      <c r="AA40" s="86">
        <f t="shared" si="8"/>
        <v>12.450000000000003</v>
      </c>
      <c r="AB40" s="86">
        <f t="shared" si="8"/>
        <v>12.680000000000007</v>
      </c>
      <c r="AC40" s="86">
        <f t="shared" si="8"/>
        <v>12.900000000000006</v>
      </c>
      <c r="AD40" s="86">
        <f t="shared" si="8"/>
        <v>13.120000000000005</v>
      </c>
      <c r="AE40" s="86">
        <f t="shared" si="8"/>
        <v>13.329999999999998</v>
      </c>
      <c r="AF40" s="86">
        <f t="shared" si="8"/>
        <v>13.540000000000006</v>
      </c>
      <c r="AG40" s="86">
        <f t="shared" si="8"/>
        <v>13.740000000000009</v>
      </c>
      <c r="AH40" s="86">
        <f t="shared" si="8"/>
        <v>13.939999999999998</v>
      </c>
    </row>
    <row r="41" spans="1:34" ht="12.75">
      <c r="A41" s="88"/>
      <c r="C41">
        <v>131.8</v>
      </c>
      <c r="D41">
        <v>89.24</v>
      </c>
      <c r="E41" s="86">
        <f t="shared" si="6"/>
        <v>1.240000000000009</v>
      </c>
      <c r="F41" s="86">
        <f t="shared" si="6"/>
        <v>1.8900000000000006</v>
      </c>
      <c r="G41" s="86">
        <f t="shared" si="6"/>
        <v>2.230000000000004</v>
      </c>
      <c r="H41" s="86">
        <f t="shared" si="6"/>
        <v>2.6700000000000017</v>
      </c>
      <c r="I41" s="86">
        <f t="shared" si="6"/>
        <v>3.219999999999999</v>
      </c>
      <c r="J41" s="86">
        <f t="shared" si="6"/>
        <v>4.670000000000002</v>
      </c>
      <c r="K41" s="86">
        <f t="shared" si="6"/>
        <v>6.170000000000002</v>
      </c>
      <c r="L41" s="86">
        <f t="shared" si="6"/>
        <v>7.109999999999999</v>
      </c>
      <c r="M41" s="86">
        <f t="shared" si="6"/>
        <v>8.64</v>
      </c>
      <c r="N41" s="86">
        <f t="shared" si="6"/>
        <v>9.290000000000006</v>
      </c>
      <c r="O41" s="86">
        <f t="shared" si="7"/>
        <v>9.719999999999999</v>
      </c>
      <c r="P41" s="86">
        <f t="shared" si="7"/>
        <v>10.13000000000001</v>
      </c>
      <c r="Q41" s="86">
        <f t="shared" si="7"/>
        <v>10.510000000000005</v>
      </c>
      <c r="R41" s="86">
        <f t="shared" si="7"/>
        <v>10.870000000000005</v>
      </c>
      <c r="S41" s="86">
        <f t="shared" si="7"/>
        <v>11.200000000000003</v>
      </c>
      <c r="T41" s="86">
        <f t="shared" si="7"/>
        <v>11.52000000000001</v>
      </c>
      <c r="U41" s="86">
        <f t="shared" si="7"/>
        <v>11.820000000000007</v>
      </c>
      <c r="V41" s="86">
        <f t="shared" si="7"/>
        <v>12.11</v>
      </c>
      <c r="W41" s="86">
        <f t="shared" si="7"/>
        <v>12.39</v>
      </c>
      <c r="X41" s="86">
        <f t="shared" si="7"/>
        <v>12.650000000000006</v>
      </c>
      <c r="Y41" s="86">
        <f t="shared" si="8"/>
        <v>12.91000000000001</v>
      </c>
      <c r="Z41" s="86">
        <f t="shared" si="8"/>
        <v>13.16000000000001</v>
      </c>
      <c r="AA41" s="86">
        <f t="shared" si="8"/>
        <v>13.400000000000006</v>
      </c>
      <c r="AB41" s="86">
        <f t="shared" si="8"/>
        <v>13.63000000000001</v>
      </c>
      <c r="AC41" s="86">
        <f t="shared" si="8"/>
        <v>13.850000000000009</v>
      </c>
      <c r="AD41" s="86">
        <f t="shared" si="8"/>
        <v>14.070000000000007</v>
      </c>
      <c r="AE41" s="86">
        <f t="shared" si="8"/>
        <v>14.280000000000001</v>
      </c>
      <c r="AF41" s="86">
        <f t="shared" si="8"/>
        <v>14.490000000000009</v>
      </c>
      <c r="AG41" s="86">
        <f t="shared" si="8"/>
        <v>14.690000000000012</v>
      </c>
      <c r="AH41" s="86">
        <f t="shared" si="8"/>
        <v>14.89</v>
      </c>
    </row>
    <row r="42" spans="1:34" ht="12.75">
      <c r="A42" s="88"/>
      <c r="C42">
        <v>133</v>
      </c>
      <c r="D42">
        <v>88.94</v>
      </c>
      <c r="E42" s="86">
        <f t="shared" si="6"/>
        <v>1.5400000000000063</v>
      </c>
      <c r="F42" s="86">
        <f t="shared" si="6"/>
        <v>2.1899999999999977</v>
      </c>
      <c r="G42" s="86">
        <f t="shared" si="6"/>
        <v>2.530000000000001</v>
      </c>
      <c r="H42" s="86">
        <f t="shared" si="6"/>
        <v>2.969999999999999</v>
      </c>
      <c r="I42" s="86">
        <f t="shared" si="6"/>
        <v>3.519999999999996</v>
      </c>
      <c r="J42" s="86">
        <f t="shared" si="6"/>
        <v>4.969999999999999</v>
      </c>
      <c r="K42" s="86">
        <f t="shared" si="6"/>
        <v>6.469999999999999</v>
      </c>
      <c r="L42" s="86">
        <f t="shared" si="6"/>
        <v>7.409999999999997</v>
      </c>
      <c r="M42" s="86">
        <f t="shared" si="6"/>
        <v>8.939999999999998</v>
      </c>
      <c r="N42" s="86">
        <f t="shared" si="6"/>
        <v>9.590000000000003</v>
      </c>
      <c r="O42" s="86">
        <f t="shared" si="7"/>
        <v>10.019999999999996</v>
      </c>
      <c r="P42" s="86">
        <f t="shared" si="7"/>
        <v>10.430000000000007</v>
      </c>
      <c r="Q42" s="86">
        <f t="shared" si="7"/>
        <v>10.810000000000002</v>
      </c>
      <c r="R42" s="86">
        <f t="shared" si="7"/>
        <v>11.170000000000002</v>
      </c>
      <c r="S42" s="86">
        <f t="shared" si="7"/>
        <v>11.5</v>
      </c>
      <c r="T42" s="86">
        <f t="shared" si="7"/>
        <v>11.820000000000007</v>
      </c>
      <c r="U42" s="86">
        <f t="shared" si="7"/>
        <v>12.120000000000005</v>
      </c>
      <c r="V42" s="86">
        <f t="shared" si="7"/>
        <v>12.409999999999997</v>
      </c>
      <c r="W42" s="86">
        <f t="shared" si="7"/>
        <v>12.689999999999998</v>
      </c>
      <c r="X42" s="86">
        <f t="shared" si="7"/>
        <v>12.950000000000003</v>
      </c>
      <c r="Y42" s="86">
        <f t="shared" si="8"/>
        <v>13.210000000000008</v>
      </c>
      <c r="Z42" s="86">
        <f t="shared" si="8"/>
        <v>13.460000000000008</v>
      </c>
      <c r="AA42" s="86">
        <f t="shared" si="8"/>
        <v>13.700000000000003</v>
      </c>
      <c r="AB42" s="86">
        <f t="shared" si="8"/>
        <v>13.930000000000007</v>
      </c>
      <c r="AC42" s="86">
        <f t="shared" si="8"/>
        <v>14.150000000000006</v>
      </c>
      <c r="AD42" s="86">
        <f t="shared" si="8"/>
        <v>14.370000000000005</v>
      </c>
      <c r="AE42" s="86">
        <f t="shared" si="8"/>
        <v>14.579999999999998</v>
      </c>
      <c r="AF42" s="86">
        <f t="shared" si="8"/>
        <v>14.790000000000006</v>
      </c>
      <c r="AG42" s="86">
        <f t="shared" si="8"/>
        <v>14.990000000000009</v>
      </c>
      <c r="AH42" s="86">
        <f t="shared" si="8"/>
        <v>15.189999999999998</v>
      </c>
    </row>
    <row r="43" spans="1:34" ht="12.75">
      <c r="A43" s="88"/>
      <c r="C43">
        <v>133.8</v>
      </c>
      <c r="D43">
        <v>90.4</v>
      </c>
      <c r="E43" s="86">
        <f t="shared" si="6"/>
        <v>0.0799999999999983</v>
      </c>
      <c r="F43" s="86">
        <f t="shared" si="6"/>
        <v>0.7299999999999898</v>
      </c>
      <c r="G43" s="86">
        <f t="shared" si="6"/>
        <v>1.0699999999999932</v>
      </c>
      <c r="H43" s="86">
        <f t="shared" si="6"/>
        <v>1.509999999999991</v>
      </c>
      <c r="I43" s="86">
        <f t="shared" si="6"/>
        <v>2.059999999999988</v>
      </c>
      <c r="J43" s="86">
        <f t="shared" si="6"/>
        <v>3.509999999999991</v>
      </c>
      <c r="K43" s="86">
        <f t="shared" si="6"/>
        <v>5.009999999999991</v>
      </c>
      <c r="L43" s="86">
        <f t="shared" si="6"/>
        <v>5.949999999999989</v>
      </c>
      <c r="M43" s="86">
        <f t="shared" si="6"/>
        <v>7.47999999999999</v>
      </c>
      <c r="N43" s="86">
        <f t="shared" si="6"/>
        <v>8.129999999999995</v>
      </c>
      <c r="O43" s="86">
        <f t="shared" si="7"/>
        <v>8.559999999999988</v>
      </c>
      <c r="P43" s="86">
        <f t="shared" si="7"/>
        <v>8.969999999999999</v>
      </c>
      <c r="Q43" s="86">
        <f t="shared" si="7"/>
        <v>9.349999999999994</v>
      </c>
      <c r="R43" s="86">
        <f t="shared" si="7"/>
        <v>9.709999999999994</v>
      </c>
      <c r="S43" s="86">
        <f t="shared" si="7"/>
        <v>10.039999999999992</v>
      </c>
      <c r="T43" s="86">
        <f t="shared" si="7"/>
        <v>10.36</v>
      </c>
      <c r="U43" s="86">
        <f t="shared" si="7"/>
        <v>10.659999999999997</v>
      </c>
      <c r="V43" s="86">
        <f t="shared" si="7"/>
        <v>10.949999999999989</v>
      </c>
      <c r="W43" s="86">
        <f t="shared" si="7"/>
        <v>11.22999999999999</v>
      </c>
      <c r="X43" s="86">
        <f t="shared" si="7"/>
        <v>11.489999999999995</v>
      </c>
      <c r="Y43" s="86">
        <f t="shared" si="8"/>
        <v>11.75</v>
      </c>
      <c r="Z43" s="86">
        <f t="shared" si="8"/>
        <v>12</v>
      </c>
      <c r="AA43" s="86">
        <f t="shared" si="8"/>
        <v>12.239999999999995</v>
      </c>
      <c r="AB43" s="86">
        <f t="shared" si="8"/>
        <v>12.469999999999999</v>
      </c>
      <c r="AC43" s="86">
        <f t="shared" si="8"/>
        <v>12.689999999999998</v>
      </c>
      <c r="AD43" s="86">
        <f t="shared" si="8"/>
        <v>12.909999999999997</v>
      </c>
      <c r="AE43" s="86">
        <f t="shared" si="8"/>
        <v>13.11999999999999</v>
      </c>
      <c r="AF43" s="86">
        <f t="shared" si="8"/>
        <v>13.329999999999998</v>
      </c>
      <c r="AG43" s="86">
        <f t="shared" si="8"/>
        <v>13.530000000000001</v>
      </c>
      <c r="AH43" s="86">
        <f t="shared" si="8"/>
        <v>13.72999999999999</v>
      </c>
    </row>
    <row r="44" spans="1:34" ht="12.75">
      <c r="A44" s="88"/>
      <c r="C44">
        <v>136.2</v>
      </c>
      <c r="D44">
        <v>90.68</v>
      </c>
      <c r="E44" s="86">
        <f t="shared" si="6"/>
      </c>
      <c r="F44" s="86">
        <f t="shared" si="6"/>
        <v>0.44999999999998863</v>
      </c>
      <c r="G44" s="86">
        <f t="shared" si="6"/>
        <v>0.789999999999992</v>
      </c>
      <c r="H44" s="86">
        <f t="shared" si="6"/>
        <v>1.2299999999999898</v>
      </c>
      <c r="I44" s="86">
        <f t="shared" si="6"/>
        <v>1.779999999999987</v>
      </c>
      <c r="J44" s="86">
        <f t="shared" si="6"/>
        <v>3.2299999999999898</v>
      </c>
      <c r="K44" s="86">
        <f t="shared" si="6"/>
        <v>4.72999999999999</v>
      </c>
      <c r="L44" s="86">
        <f t="shared" si="6"/>
        <v>5.6699999999999875</v>
      </c>
      <c r="M44" s="86">
        <f t="shared" si="6"/>
        <v>7.199999999999989</v>
      </c>
      <c r="N44" s="86">
        <f t="shared" si="6"/>
        <v>7.849999999999994</v>
      </c>
      <c r="O44" s="86">
        <f t="shared" si="7"/>
        <v>8.279999999999987</v>
      </c>
      <c r="P44" s="86">
        <f t="shared" si="7"/>
        <v>8.689999999999998</v>
      </c>
      <c r="Q44" s="86">
        <f t="shared" si="7"/>
        <v>9.069999999999993</v>
      </c>
      <c r="R44" s="86">
        <f t="shared" si="7"/>
        <v>9.429999999999993</v>
      </c>
      <c r="S44" s="86">
        <f t="shared" si="7"/>
        <v>9.759999999999991</v>
      </c>
      <c r="T44" s="86">
        <f t="shared" si="7"/>
        <v>10.079999999999998</v>
      </c>
      <c r="U44" s="86">
        <f t="shared" si="7"/>
        <v>10.379999999999995</v>
      </c>
      <c r="V44" s="86">
        <f t="shared" si="7"/>
        <v>10.669999999999987</v>
      </c>
      <c r="W44" s="86">
        <f t="shared" si="7"/>
        <v>10.949999999999989</v>
      </c>
      <c r="X44" s="86">
        <f t="shared" si="7"/>
        <v>11.209999999999994</v>
      </c>
      <c r="Y44" s="86">
        <f t="shared" si="8"/>
        <v>11.469999999999999</v>
      </c>
      <c r="Z44" s="86">
        <f t="shared" si="8"/>
        <v>11.719999999999999</v>
      </c>
      <c r="AA44" s="86">
        <f t="shared" si="8"/>
        <v>11.959999999999994</v>
      </c>
      <c r="AB44" s="86">
        <f t="shared" si="8"/>
        <v>12.189999999999998</v>
      </c>
      <c r="AC44" s="86">
        <f t="shared" si="8"/>
        <v>12.409999999999997</v>
      </c>
      <c r="AD44" s="86">
        <f t="shared" si="8"/>
        <v>12.629999999999995</v>
      </c>
      <c r="AE44" s="86">
        <f t="shared" si="8"/>
        <v>12.83999999999999</v>
      </c>
      <c r="AF44" s="86">
        <f t="shared" si="8"/>
        <v>13.049999999999997</v>
      </c>
      <c r="AG44" s="86">
        <f t="shared" si="8"/>
        <v>13.25</v>
      </c>
      <c r="AH44" s="86">
        <f t="shared" si="8"/>
        <v>13.449999999999989</v>
      </c>
    </row>
    <row r="45" spans="3:34" ht="12.75">
      <c r="C45">
        <v>136.5</v>
      </c>
      <c r="D45">
        <v>95.1</v>
      </c>
      <c r="E45" s="86">
        <f t="shared" si="6"/>
      </c>
      <c r="F45" s="86">
        <f t="shared" si="6"/>
      </c>
      <c r="G45" s="86">
        <f t="shared" si="6"/>
      </c>
      <c r="H45" s="86">
        <f t="shared" si="6"/>
      </c>
      <c r="I45" s="86">
        <f t="shared" si="6"/>
      </c>
      <c r="J45" s="86">
        <f t="shared" si="6"/>
      </c>
      <c r="K45" s="86">
        <f t="shared" si="6"/>
        <v>0.3100000000000023</v>
      </c>
      <c r="L45" s="86">
        <f t="shared" si="6"/>
        <v>1.25</v>
      </c>
      <c r="M45" s="86">
        <f t="shared" si="6"/>
        <v>2.780000000000001</v>
      </c>
      <c r="N45" s="86">
        <f t="shared" si="6"/>
        <v>3.430000000000007</v>
      </c>
      <c r="O45" s="86">
        <f t="shared" si="7"/>
        <v>3.8599999999999994</v>
      </c>
      <c r="P45" s="86">
        <f t="shared" si="7"/>
        <v>4.27000000000001</v>
      </c>
      <c r="Q45" s="86">
        <f t="shared" si="7"/>
        <v>4.650000000000006</v>
      </c>
      <c r="R45" s="86">
        <f t="shared" si="7"/>
        <v>5.010000000000005</v>
      </c>
      <c r="S45" s="86">
        <f t="shared" si="7"/>
        <v>5.340000000000003</v>
      </c>
      <c r="T45" s="86">
        <f t="shared" si="7"/>
        <v>5.660000000000011</v>
      </c>
      <c r="U45" s="86">
        <f t="shared" si="7"/>
        <v>5.960000000000008</v>
      </c>
      <c r="V45" s="86">
        <f t="shared" si="7"/>
        <v>6.25</v>
      </c>
      <c r="W45" s="86">
        <f t="shared" si="7"/>
        <v>6.530000000000001</v>
      </c>
      <c r="X45" s="86">
        <f t="shared" si="7"/>
        <v>6.790000000000006</v>
      </c>
      <c r="Y45" s="86">
        <f t="shared" si="8"/>
        <v>7.050000000000011</v>
      </c>
      <c r="Z45" s="86">
        <f t="shared" si="8"/>
        <v>7.300000000000011</v>
      </c>
      <c r="AA45" s="86">
        <f t="shared" si="8"/>
        <v>7.540000000000006</v>
      </c>
      <c r="AB45" s="86">
        <f t="shared" si="8"/>
        <v>7.77000000000001</v>
      </c>
      <c r="AC45" s="86">
        <f t="shared" si="8"/>
        <v>7.990000000000009</v>
      </c>
      <c r="AD45" s="86">
        <f t="shared" si="8"/>
        <v>8.210000000000008</v>
      </c>
      <c r="AE45" s="86">
        <f t="shared" si="8"/>
        <v>8.420000000000002</v>
      </c>
      <c r="AF45" s="86">
        <f t="shared" si="8"/>
        <v>8.63000000000001</v>
      </c>
      <c r="AG45" s="86">
        <f t="shared" si="8"/>
        <v>8.830000000000013</v>
      </c>
      <c r="AH45" s="86">
        <f t="shared" si="8"/>
        <v>9.030000000000001</v>
      </c>
    </row>
    <row r="46" spans="3:34" ht="12.75">
      <c r="C46">
        <v>139.3</v>
      </c>
      <c r="D46">
        <v>95.67</v>
      </c>
      <c r="E46" s="86">
        <f t="shared" si="6"/>
      </c>
      <c r="F46" s="86">
        <f t="shared" si="6"/>
      </c>
      <c r="G46" s="86">
        <f t="shared" si="6"/>
      </c>
      <c r="H46" s="86">
        <f t="shared" si="6"/>
      </c>
      <c r="I46" s="86">
        <f t="shared" si="6"/>
      </c>
      <c r="J46" s="86">
        <f t="shared" si="6"/>
      </c>
      <c r="K46" s="86">
        <f t="shared" si="6"/>
      </c>
      <c r="L46" s="86">
        <f t="shared" si="6"/>
        <v>0.6799999999999926</v>
      </c>
      <c r="M46" s="86">
        <f t="shared" si="6"/>
        <v>2.2099999999999937</v>
      </c>
      <c r="N46" s="86">
        <f t="shared" si="6"/>
        <v>2.8599999999999994</v>
      </c>
      <c r="O46" s="86">
        <f t="shared" si="7"/>
        <v>3.289999999999992</v>
      </c>
      <c r="P46" s="86">
        <f t="shared" si="7"/>
        <v>3.700000000000003</v>
      </c>
      <c r="Q46" s="86">
        <f t="shared" si="7"/>
        <v>4.079999999999998</v>
      </c>
      <c r="R46" s="86">
        <f t="shared" si="7"/>
        <v>4.439999999999998</v>
      </c>
      <c r="S46" s="86">
        <f t="shared" si="7"/>
        <v>4.769999999999996</v>
      </c>
      <c r="T46" s="86">
        <f t="shared" si="7"/>
        <v>5.090000000000003</v>
      </c>
      <c r="U46" s="86">
        <f t="shared" si="7"/>
        <v>5.390000000000001</v>
      </c>
      <c r="V46" s="86">
        <f t="shared" si="7"/>
        <v>5.679999999999993</v>
      </c>
      <c r="W46" s="86">
        <f t="shared" si="7"/>
        <v>5.959999999999994</v>
      </c>
      <c r="X46" s="86">
        <f t="shared" si="7"/>
        <v>6.219999999999999</v>
      </c>
      <c r="Y46" s="86">
        <f t="shared" si="8"/>
        <v>6.480000000000004</v>
      </c>
      <c r="Z46" s="86">
        <f t="shared" si="8"/>
        <v>6.730000000000004</v>
      </c>
      <c r="AA46" s="86">
        <f t="shared" si="8"/>
        <v>6.969999999999999</v>
      </c>
      <c r="AB46" s="86">
        <f t="shared" si="8"/>
        <v>7.200000000000003</v>
      </c>
      <c r="AC46" s="86">
        <f t="shared" si="8"/>
        <v>7.420000000000002</v>
      </c>
      <c r="AD46" s="86">
        <f t="shared" si="8"/>
        <v>7.640000000000001</v>
      </c>
      <c r="AE46" s="86">
        <f t="shared" si="8"/>
        <v>7.849999999999994</v>
      </c>
      <c r="AF46" s="86">
        <f t="shared" si="8"/>
        <v>8.060000000000002</v>
      </c>
      <c r="AG46" s="86">
        <f t="shared" si="8"/>
        <v>8.260000000000005</v>
      </c>
      <c r="AH46" s="86">
        <f t="shared" si="8"/>
        <v>8.459999999999994</v>
      </c>
    </row>
    <row r="47" spans="3:34" ht="12.75">
      <c r="C47">
        <v>140</v>
      </c>
      <c r="D47">
        <v>93.41</v>
      </c>
      <c r="E47" s="86">
        <f t="shared" si="6"/>
      </c>
      <c r="F47" s="86">
        <f t="shared" si="6"/>
      </c>
      <c r="G47" s="86">
        <f t="shared" si="6"/>
      </c>
      <c r="H47" s="86">
        <f t="shared" si="6"/>
      </c>
      <c r="I47" s="86">
        <f t="shared" si="6"/>
      </c>
      <c r="J47" s="86">
        <f t="shared" si="6"/>
        <v>0.5</v>
      </c>
      <c r="K47" s="86">
        <f t="shared" si="6"/>
        <v>2</v>
      </c>
      <c r="L47" s="86">
        <f t="shared" si="6"/>
        <v>2.9399999999999977</v>
      </c>
      <c r="M47" s="86">
        <f t="shared" si="6"/>
        <v>4.469999999999999</v>
      </c>
      <c r="N47" s="86">
        <f t="shared" si="6"/>
        <v>5.1200000000000045</v>
      </c>
      <c r="O47" s="86">
        <f t="shared" si="7"/>
        <v>5.549999999999997</v>
      </c>
      <c r="P47" s="86">
        <f t="shared" si="7"/>
        <v>5.960000000000008</v>
      </c>
      <c r="Q47" s="86">
        <f t="shared" si="7"/>
        <v>6.340000000000003</v>
      </c>
      <c r="R47" s="86">
        <f t="shared" si="7"/>
        <v>6.700000000000003</v>
      </c>
      <c r="S47" s="86">
        <f t="shared" si="7"/>
        <v>7.030000000000001</v>
      </c>
      <c r="T47" s="86">
        <f t="shared" si="7"/>
        <v>7.3500000000000085</v>
      </c>
      <c r="U47" s="86">
        <f t="shared" si="7"/>
        <v>7.650000000000006</v>
      </c>
      <c r="V47" s="86">
        <f t="shared" si="7"/>
        <v>7.939999999999998</v>
      </c>
      <c r="W47" s="86">
        <f t="shared" si="7"/>
        <v>8.219999999999999</v>
      </c>
      <c r="X47" s="86">
        <f t="shared" si="7"/>
        <v>8.480000000000004</v>
      </c>
      <c r="Y47" s="86">
        <f t="shared" si="8"/>
        <v>8.740000000000009</v>
      </c>
      <c r="Z47" s="86">
        <f t="shared" si="8"/>
        <v>8.990000000000009</v>
      </c>
      <c r="AA47" s="86">
        <f t="shared" si="8"/>
        <v>9.230000000000004</v>
      </c>
      <c r="AB47" s="86">
        <f t="shared" si="8"/>
        <v>9.460000000000008</v>
      </c>
      <c r="AC47" s="86">
        <f t="shared" si="8"/>
        <v>9.680000000000007</v>
      </c>
      <c r="AD47" s="86">
        <f t="shared" si="8"/>
        <v>9.900000000000006</v>
      </c>
      <c r="AE47" s="86">
        <f t="shared" si="8"/>
        <v>10.11</v>
      </c>
      <c r="AF47" s="86">
        <f t="shared" si="8"/>
        <v>10.320000000000007</v>
      </c>
      <c r="AG47" s="86">
        <f t="shared" si="8"/>
        <v>10.52000000000001</v>
      </c>
      <c r="AH47" s="86">
        <f t="shared" si="8"/>
        <v>10.719999999999999</v>
      </c>
    </row>
    <row r="48" spans="3:34" ht="12.75">
      <c r="C48">
        <v>142.5</v>
      </c>
      <c r="D48">
        <v>93.38</v>
      </c>
      <c r="E48" s="86">
        <f t="shared" si="6"/>
      </c>
      <c r="F48" s="86">
        <f t="shared" si="6"/>
      </c>
      <c r="G48" s="86">
        <f t="shared" si="6"/>
      </c>
      <c r="H48" s="86">
        <f t="shared" si="6"/>
      </c>
      <c r="I48" s="86">
        <f t="shared" si="6"/>
      </c>
      <c r="J48" s="86">
        <f t="shared" si="6"/>
        <v>0.5300000000000011</v>
      </c>
      <c r="K48" s="86">
        <f t="shared" si="6"/>
        <v>2.030000000000001</v>
      </c>
      <c r="L48" s="86">
        <f t="shared" si="6"/>
        <v>2.969999999999999</v>
      </c>
      <c r="M48" s="86">
        <f t="shared" si="6"/>
        <v>4.5</v>
      </c>
      <c r="N48" s="86">
        <f t="shared" si="6"/>
        <v>5.150000000000006</v>
      </c>
      <c r="O48" s="86">
        <f t="shared" si="7"/>
        <v>5.579999999999998</v>
      </c>
      <c r="P48" s="86">
        <f t="shared" si="7"/>
        <v>5.990000000000009</v>
      </c>
      <c r="Q48" s="86">
        <f t="shared" si="7"/>
        <v>6.3700000000000045</v>
      </c>
      <c r="R48" s="86">
        <f t="shared" si="7"/>
        <v>6.730000000000004</v>
      </c>
      <c r="S48" s="86">
        <f t="shared" si="7"/>
        <v>7.060000000000002</v>
      </c>
      <c r="T48" s="86">
        <f t="shared" si="7"/>
        <v>7.38000000000001</v>
      </c>
      <c r="U48" s="86">
        <f t="shared" si="7"/>
        <v>7.680000000000007</v>
      </c>
      <c r="V48" s="86">
        <f t="shared" si="7"/>
        <v>7.969999999999999</v>
      </c>
      <c r="W48" s="86">
        <f t="shared" si="7"/>
        <v>8.25</v>
      </c>
      <c r="X48" s="86">
        <f t="shared" si="7"/>
        <v>8.510000000000005</v>
      </c>
      <c r="Y48" s="86">
        <f t="shared" si="8"/>
        <v>8.77000000000001</v>
      </c>
      <c r="Z48" s="86">
        <f t="shared" si="8"/>
        <v>9.02000000000001</v>
      </c>
      <c r="AA48" s="86">
        <f t="shared" si="8"/>
        <v>9.260000000000005</v>
      </c>
      <c r="AB48" s="86">
        <f t="shared" si="8"/>
        <v>9.490000000000009</v>
      </c>
      <c r="AC48" s="86">
        <f t="shared" si="8"/>
        <v>9.710000000000008</v>
      </c>
      <c r="AD48" s="86">
        <f t="shared" si="8"/>
        <v>9.930000000000007</v>
      </c>
      <c r="AE48" s="86">
        <f t="shared" si="8"/>
        <v>10.14</v>
      </c>
      <c r="AF48" s="86">
        <f t="shared" si="8"/>
        <v>10.350000000000009</v>
      </c>
      <c r="AG48" s="86">
        <f t="shared" si="8"/>
        <v>10.550000000000011</v>
      </c>
      <c r="AH48" s="86">
        <f t="shared" si="8"/>
        <v>10.75</v>
      </c>
    </row>
    <row r="49" spans="3:34" ht="12.75">
      <c r="C49">
        <v>144</v>
      </c>
      <c r="D49">
        <v>94.66</v>
      </c>
      <c r="E49" s="86">
        <f t="shared" si="6"/>
      </c>
      <c r="F49" s="86">
        <f t="shared" si="6"/>
      </c>
      <c r="G49" s="86">
        <f t="shared" si="6"/>
      </c>
      <c r="H49" s="86">
        <f t="shared" si="6"/>
      </c>
      <c r="I49" s="86">
        <f t="shared" si="6"/>
      </c>
      <c r="J49" s="86">
        <f t="shared" si="6"/>
      </c>
      <c r="K49" s="86">
        <f t="shared" si="6"/>
        <v>0.75</v>
      </c>
      <c r="L49" s="86">
        <f t="shared" si="6"/>
        <v>1.6899999999999977</v>
      </c>
      <c r="M49" s="86">
        <f t="shared" si="6"/>
        <v>3.219999999999999</v>
      </c>
      <c r="N49" s="86">
        <f t="shared" si="6"/>
        <v>3.8700000000000045</v>
      </c>
      <c r="O49" s="86">
        <f t="shared" si="7"/>
        <v>4.299999999999997</v>
      </c>
      <c r="P49" s="86">
        <f t="shared" si="7"/>
        <v>4.710000000000008</v>
      </c>
      <c r="Q49" s="86">
        <f t="shared" si="7"/>
        <v>5.090000000000003</v>
      </c>
      <c r="R49" s="86">
        <f t="shared" si="7"/>
        <v>5.450000000000003</v>
      </c>
      <c r="S49" s="86">
        <f t="shared" si="7"/>
        <v>5.780000000000001</v>
      </c>
      <c r="T49" s="86">
        <f t="shared" si="7"/>
        <v>6.1000000000000085</v>
      </c>
      <c r="U49" s="86">
        <f t="shared" si="7"/>
        <v>6.400000000000006</v>
      </c>
      <c r="V49" s="86">
        <f t="shared" si="7"/>
        <v>6.689999999999998</v>
      </c>
      <c r="W49" s="86">
        <f t="shared" si="7"/>
        <v>6.969999999999999</v>
      </c>
      <c r="X49" s="86">
        <f t="shared" si="7"/>
        <v>7.230000000000004</v>
      </c>
      <c r="Y49" s="86">
        <f t="shared" si="8"/>
        <v>7.490000000000009</v>
      </c>
      <c r="Z49" s="86">
        <f t="shared" si="8"/>
        <v>7.740000000000009</v>
      </c>
      <c r="AA49" s="86">
        <f t="shared" si="8"/>
        <v>7.980000000000004</v>
      </c>
      <c r="AB49" s="86">
        <f t="shared" si="8"/>
        <v>8.210000000000008</v>
      </c>
      <c r="AC49" s="86">
        <f t="shared" si="8"/>
        <v>8.430000000000007</v>
      </c>
      <c r="AD49" s="86">
        <f t="shared" si="8"/>
        <v>8.650000000000006</v>
      </c>
      <c r="AE49" s="86">
        <f t="shared" si="8"/>
        <v>8.86</v>
      </c>
      <c r="AF49" s="86">
        <f t="shared" si="8"/>
        <v>9.070000000000007</v>
      </c>
      <c r="AG49" s="86">
        <f t="shared" si="8"/>
        <v>9.27000000000001</v>
      </c>
      <c r="AH49" s="86">
        <f t="shared" si="8"/>
        <v>9.469999999999999</v>
      </c>
    </row>
    <row r="50" spans="3:34" ht="12.75">
      <c r="C50">
        <v>148</v>
      </c>
      <c r="D50">
        <v>98.64</v>
      </c>
      <c r="E50" s="86">
        <f aca="true" t="shared" si="9" ref="E50:T54">IF(E$2&lt;$D50,"",E$2-$D50)</f>
      </c>
      <c r="F50" s="86">
        <f t="shared" si="9"/>
      </c>
      <c r="G50" s="86">
        <f t="shared" si="9"/>
      </c>
      <c r="H50" s="86">
        <f t="shared" si="9"/>
      </c>
      <c r="I50" s="86">
        <f t="shared" si="9"/>
      </c>
      <c r="J50" s="86">
        <f t="shared" si="9"/>
      </c>
      <c r="K50" s="86">
        <f t="shared" si="9"/>
      </c>
      <c r="L50" s="86">
        <f t="shared" si="9"/>
      </c>
      <c r="M50" s="86">
        <f t="shared" si="9"/>
      </c>
      <c r="N50" s="86">
        <f t="shared" si="9"/>
      </c>
      <c r="O50" s="86">
        <f t="shared" si="9"/>
        <v>0.3199999999999932</v>
      </c>
      <c r="P50" s="86">
        <f t="shared" si="9"/>
        <v>0.730000000000004</v>
      </c>
      <c r="Q50" s="86">
        <f t="shared" si="9"/>
        <v>1.1099999999999994</v>
      </c>
      <c r="R50" s="86">
        <f t="shared" si="9"/>
        <v>1.4699999999999989</v>
      </c>
      <c r="S50" s="86">
        <f t="shared" si="9"/>
        <v>1.7999999999999972</v>
      </c>
      <c r="T50" s="86">
        <f t="shared" si="9"/>
        <v>2.1200000000000045</v>
      </c>
      <c r="U50" s="86">
        <f aca="true" t="shared" si="10" ref="U50:AH54">IF(U$2&lt;$D50,"",U$2-$D50)</f>
        <v>2.4200000000000017</v>
      </c>
      <c r="V50" s="86">
        <f t="shared" si="10"/>
        <v>2.7099999999999937</v>
      </c>
      <c r="W50" s="86">
        <f t="shared" si="10"/>
        <v>2.989999999999995</v>
      </c>
      <c r="X50" s="86">
        <f t="shared" si="10"/>
        <v>3.25</v>
      </c>
      <c r="Y50" s="86">
        <f t="shared" si="10"/>
        <v>3.510000000000005</v>
      </c>
      <c r="Z50" s="86">
        <f t="shared" si="10"/>
        <v>3.760000000000005</v>
      </c>
      <c r="AA50" s="86">
        <f t="shared" si="10"/>
        <v>4</v>
      </c>
      <c r="AB50" s="86">
        <f t="shared" si="10"/>
        <v>4.230000000000004</v>
      </c>
      <c r="AC50" s="86">
        <f t="shared" si="10"/>
        <v>4.450000000000003</v>
      </c>
      <c r="AD50" s="86">
        <f t="shared" si="10"/>
        <v>4.670000000000002</v>
      </c>
      <c r="AE50" s="86">
        <f t="shared" si="10"/>
        <v>4.8799999999999955</v>
      </c>
      <c r="AF50" s="86">
        <f t="shared" si="10"/>
        <v>5.090000000000003</v>
      </c>
      <c r="AG50" s="86">
        <f t="shared" si="10"/>
        <v>5.290000000000006</v>
      </c>
      <c r="AH50" s="86">
        <f t="shared" si="10"/>
        <v>5.489999999999995</v>
      </c>
    </row>
    <row r="51" spans="3:34" ht="12.75">
      <c r="C51">
        <v>153</v>
      </c>
      <c r="D51">
        <v>99.73</v>
      </c>
      <c r="E51" s="86">
        <f t="shared" si="9"/>
      </c>
      <c r="F51" s="86">
        <f t="shared" si="9"/>
      </c>
      <c r="G51" s="86">
        <f t="shared" si="9"/>
      </c>
      <c r="H51" s="86">
        <f t="shared" si="9"/>
      </c>
      <c r="I51" s="86">
        <f t="shared" si="9"/>
      </c>
      <c r="J51" s="86">
        <f t="shared" si="9"/>
      </c>
      <c r="K51" s="86">
        <f t="shared" si="9"/>
      </c>
      <c r="L51" s="86">
        <f t="shared" si="9"/>
      </c>
      <c r="M51" s="86">
        <f t="shared" si="9"/>
      </c>
      <c r="N51" s="86">
        <f t="shared" si="9"/>
      </c>
      <c r="O51" s="86">
        <f t="shared" si="9"/>
      </c>
      <c r="P51" s="86">
        <f t="shared" si="9"/>
      </c>
      <c r="Q51" s="86">
        <f t="shared" si="9"/>
        <v>0.01999999999999602</v>
      </c>
      <c r="R51" s="86">
        <f t="shared" si="9"/>
        <v>0.37999999999999545</v>
      </c>
      <c r="S51" s="86">
        <f t="shared" si="9"/>
        <v>0.7099999999999937</v>
      </c>
      <c r="T51" s="86">
        <f t="shared" si="9"/>
        <v>1.0300000000000011</v>
      </c>
      <c r="U51" s="86">
        <f t="shared" si="10"/>
        <v>1.3299999999999983</v>
      </c>
      <c r="V51" s="86">
        <f t="shared" si="10"/>
        <v>1.6199999999999903</v>
      </c>
      <c r="W51" s="86">
        <f t="shared" si="10"/>
        <v>1.8999999999999915</v>
      </c>
      <c r="X51" s="86">
        <f t="shared" si="10"/>
        <v>2.1599999999999966</v>
      </c>
      <c r="Y51" s="86">
        <f t="shared" si="10"/>
        <v>2.4200000000000017</v>
      </c>
      <c r="Z51" s="86">
        <f t="shared" si="10"/>
        <v>2.6700000000000017</v>
      </c>
      <c r="AA51" s="86">
        <f t="shared" si="10"/>
        <v>2.9099999999999966</v>
      </c>
      <c r="AB51" s="86">
        <f t="shared" si="10"/>
        <v>3.1400000000000006</v>
      </c>
      <c r="AC51" s="86">
        <f t="shared" si="10"/>
        <v>3.3599999999999994</v>
      </c>
      <c r="AD51" s="86">
        <f t="shared" si="10"/>
        <v>3.5799999999999983</v>
      </c>
      <c r="AE51" s="86">
        <f t="shared" si="10"/>
        <v>3.789999999999992</v>
      </c>
      <c r="AF51" s="86">
        <f t="shared" si="10"/>
        <v>4</v>
      </c>
      <c r="AG51" s="86">
        <f t="shared" si="10"/>
        <v>4.200000000000003</v>
      </c>
      <c r="AH51" s="86">
        <f t="shared" si="10"/>
        <v>4.3999999999999915</v>
      </c>
    </row>
    <row r="52" spans="3:34" ht="12.75">
      <c r="C52">
        <v>157</v>
      </c>
      <c r="D52">
        <v>100.62</v>
      </c>
      <c r="E52" s="86">
        <f t="shared" si="9"/>
      </c>
      <c r="F52" s="86">
        <f t="shared" si="9"/>
      </c>
      <c r="G52" s="86">
        <f t="shared" si="9"/>
      </c>
      <c r="H52" s="86">
        <f t="shared" si="9"/>
      </c>
      <c r="I52" s="86">
        <f t="shared" si="9"/>
      </c>
      <c r="J52" s="86">
        <f t="shared" si="9"/>
      </c>
      <c r="K52" s="86">
        <f t="shared" si="9"/>
      </c>
      <c r="L52" s="86">
        <f t="shared" si="9"/>
      </c>
      <c r="M52" s="86">
        <f t="shared" si="9"/>
      </c>
      <c r="N52" s="86">
        <f t="shared" si="9"/>
      </c>
      <c r="O52" s="86">
        <f t="shared" si="9"/>
      </c>
      <c r="P52" s="86">
        <f t="shared" si="9"/>
      </c>
      <c r="Q52" s="86">
        <f t="shared" si="9"/>
      </c>
      <c r="R52" s="86">
        <f t="shared" si="9"/>
      </c>
      <c r="S52" s="86">
        <f t="shared" si="9"/>
      </c>
      <c r="T52" s="86">
        <f t="shared" si="9"/>
        <v>0.14000000000000057</v>
      </c>
      <c r="U52" s="86">
        <f t="shared" si="10"/>
        <v>0.4399999999999977</v>
      </c>
      <c r="V52" s="86">
        <f t="shared" si="10"/>
        <v>0.7299999999999898</v>
      </c>
      <c r="W52" s="86">
        <f t="shared" si="10"/>
        <v>1.009999999999991</v>
      </c>
      <c r="X52" s="86">
        <f t="shared" si="10"/>
        <v>1.269999999999996</v>
      </c>
      <c r="Y52" s="86">
        <f t="shared" si="10"/>
        <v>1.5300000000000011</v>
      </c>
      <c r="Z52" s="86">
        <f t="shared" si="10"/>
        <v>1.7800000000000011</v>
      </c>
      <c r="AA52" s="86">
        <f t="shared" si="10"/>
        <v>2.019999999999996</v>
      </c>
      <c r="AB52" s="86">
        <f t="shared" si="10"/>
        <v>2.25</v>
      </c>
      <c r="AC52" s="86">
        <f t="shared" si="10"/>
        <v>2.469999999999999</v>
      </c>
      <c r="AD52" s="86">
        <f t="shared" si="10"/>
        <v>2.6899999999999977</v>
      </c>
      <c r="AE52" s="86">
        <f t="shared" si="10"/>
        <v>2.8999999999999915</v>
      </c>
      <c r="AF52" s="86">
        <f t="shared" si="10"/>
        <v>3.1099999999999994</v>
      </c>
      <c r="AG52" s="86">
        <f t="shared" si="10"/>
        <v>3.3100000000000023</v>
      </c>
      <c r="AH52" s="86">
        <f t="shared" si="10"/>
        <v>3.509999999999991</v>
      </c>
    </row>
    <row r="53" spans="3:34" ht="12.75">
      <c r="C53">
        <v>157.9</v>
      </c>
      <c r="D53">
        <v>101.52</v>
      </c>
      <c r="E53" s="86">
        <f t="shared" si="9"/>
      </c>
      <c r="F53" s="86">
        <f t="shared" si="9"/>
      </c>
      <c r="G53" s="86">
        <f t="shared" si="9"/>
      </c>
      <c r="H53" s="86">
        <f t="shared" si="9"/>
      </c>
      <c r="I53" s="86">
        <f t="shared" si="9"/>
      </c>
      <c r="J53" s="86">
        <f t="shared" si="9"/>
      </c>
      <c r="K53" s="86">
        <f t="shared" si="9"/>
      </c>
      <c r="L53" s="86">
        <f t="shared" si="9"/>
      </c>
      <c r="M53" s="86">
        <f t="shared" si="9"/>
      </c>
      <c r="N53" s="86">
        <f t="shared" si="9"/>
      </c>
      <c r="O53" s="86">
        <f t="shared" si="9"/>
      </c>
      <c r="P53" s="86">
        <f t="shared" si="9"/>
      </c>
      <c r="Q53" s="86">
        <f t="shared" si="9"/>
      </c>
      <c r="R53" s="86">
        <f t="shared" si="9"/>
      </c>
      <c r="S53" s="86">
        <f t="shared" si="9"/>
      </c>
      <c r="T53" s="86">
        <f t="shared" si="9"/>
      </c>
      <c r="U53" s="86">
        <f t="shared" si="10"/>
      </c>
      <c r="V53" s="86">
        <f t="shared" si="10"/>
      </c>
      <c r="W53" s="86">
        <f t="shared" si="10"/>
        <v>0.10999999999999943</v>
      </c>
      <c r="X53" s="86">
        <f t="shared" si="10"/>
        <v>0.37000000000000455</v>
      </c>
      <c r="Y53" s="86">
        <f t="shared" si="10"/>
        <v>0.6300000000000097</v>
      </c>
      <c r="Z53" s="86">
        <f t="shared" si="10"/>
        <v>0.8800000000000097</v>
      </c>
      <c r="AA53" s="86">
        <f t="shared" si="10"/>
        <v>1.1200000000000045</v>
      </c>
      <c r="AB53" s="86">
        <f t="shared" si="10"/>
        <v>1.3500000000000085</v>
      </c>
      <c r="AC53" s="86">
        <f t="shared" si="10"/>
        <v>1.5700000000000074</v>
      </c>
      <c r="AD53" s="86">
        <f t="shared" si="10"/>
        <v>1.7900000000000063</v>
      </c>
      <c r="AE53" s="86">
        <f t="shared" si="10"/>
        <v>2</v>
      </c>
      <c r="AF53" s="86">
        <f t="shared" si="10"/>
        <v>2.210000000000008</v>
      </c>
      <c r="AG53" s="86">
        <f t="shared" si="10"/>
        <v>2.410000000000011</v>
      </c>
      <c r="AH53" s="86">
        <f t="shared" si="10"/>
        <v>2.6099999999999994</v>
      </c>
    </row>
    <row r="54" spans="3:34" ht="12.75">
      <c r="C54">
        <v>159.2</v>
      </c>
      <c r="D54">
        <v>101.6</v>
      </c>
      <c r="E54" s="86">
        <f t="shared" si="9"/>
      </c>
      <c r="F54" s="86">
        <f t="shared" si="9"/>
      </c>
      <c r="G54" s="86">
        <f t="shared" si="9"/>
      </c>
      <c r="H54" s="86">
        <f t="shared" si="9"/>
      </c>
      <c r="I54" s="86">
        <f t="shared" si="9"/>
      </c>
      <c r="J54" s="86">
        <f t="shared" si="9"/>
      </c>
      <c r="K54" s="86">
        <f t="shared" si="9"/>
      </c>
      <c r="L54" s="86">
        <f t="shared" si="9"/>
      </c>
      <c r="M54" s="86">
        <f t="shared" si="9"/>
      </c>
      <c r="N54" s="86">
        <f t="shared" si="9"/>
      </c>
      <c r="O54" s="86">
        <f t="shared" si="9"/>
      </c>
      <c r="P54" s="86">
        <f t="shared" si="9"/>
      </c>
      <c r="Q54" s="86">
        <f t="shared" si="9"/>
      </c>
      <c r="R54" s="86">
        <f t="shared" si="9"/>
      </c>
      <c r="S54" s="86">
        <f t="shared" si="9"/>
      </c>
      <c r="T54" s="86">
        <f t="shared" si="9"/>
      </c>
      <c r="U54" s="86">
        <f t="shared" si="10"/>
      </c>
      <c r="V54" s="86">
        <f t="shared" si="10"/>
      </c>
      <c r="W54" s="86">
        <f t="shared" si="10"/>
        <v>0.030000000000001137</v>
      </c>
      <c r="X54" s="86">
        <f t="shared" si="10"/>
        <v>0.29000000000000625</v>
      </c>
      <c r="Y54" s="86">
        <f t="shared" si="10"/>
        <v>0.5500000000000114</v>
      </c>
      <c r="Z54" s="86">
        <f t="shared" si="10"/>
        <v>0.8000000000000114</v>
      </c>
      <c r="AA54" s="86">
        <f t="shared" si="10"/>
        <v>1.0400000000000063</v>
      </c>
      <c r="AB54" s="86">
        <f t="shared" si="10"/>
        <v>1.2700000000000102</v>
      </c>
      <c r="AC54" s="86">
        <f t="shared" si="10"/>
        <v>1.490000000000009</v>
      </c>
      <c r="AD54" s="86">
        <f t="shared" si="10"/>
        <v>1.710000000000008</v>
      </c>
      <c r="AE54" s="86">
        <f t="shared" si="10"/>
        <v>1.9200000000000017</v>
      </c>
      <c r="AF54" s="86">
        <f t="shared" si="10"/>
        <v>2.1300000000000097</v>
      </c>
      <c r="AG54" s="86">
        <f t="shared" si="10"/>
        <v>2.3300000000000125</v>
      </c>
      <c r="AH54" s="86">
        <f t="shared" si="10"/>
        <v>2.530000000000001</v>
      </c>
    </row>
    <row r="55" spans="5:34" ht="12.75"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</row>
    <row r="56" spans="5:34" ht="12.75"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</row>
    <row r="57" spans="5:34" ht="12.75"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</row>
    <row r="58" spans="5:34" ht="12.75"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</row>
    <row r="59" spans="5:34" ht="12.75"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</row>
    <row r="60" spans="5:34" ht="12.75"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</row>
  </sheetData>
  <mergeCells count="3">
    <mergeCell ref="C4:C10"/>
    <mergeCell ref="R11:V11"/>
    <mergeCell ref="W11:AH11"/>
  </mergeCells>
  <printOptions/>
  <pageMargins left="0.75" right="0.75" top="1" bottom="1" header="0.5" footer="0.5"/>
  <pageSetup horizontalDpi="200" verticalDpi="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AI56"/>
  <sheetViews>
    <sheetView zoomScale="85" zoomScaleNormal="85" workbookViewId="0" topLeftCell="A1">
      <selection activeCell="D32" sqref="D32"/>
    </sheetView>
  </sheetViews>
  <sheetFormatPr defaultColWidth="9.140625" defaultRowHeight="12.75"/>
  <cols>
    <col min="2" max="2" width="12.00390625" style="0" bestFit="1" customWidth="1"/>
    <col min="3" max="3" width="9.8515625" style="0" customWidth="1"/>
    <col min="4" max="4" width="12.28125" style="0" customWidth="1"/>
    <col min="12" max="13" width="9.140625" style="1" customWidth="1"/>
    <col min="14" max="15" width="8.421875" style="1" bestFit="1" customWidth="1"/>
    <col min="16" max="28" width="9.140625" style="1" customWidth="1"/>
  </cols>
  <sheetData>
    <row r="1" spans="4:35" ht="12.75">
      <c r="D1" s="78" t="s">
        <v>46</v>
      </c>
      <c r="E1" s="78">
        <v>1</v>
      </c>
      <c r="F1" s="78">
        <v>2</v>
      </c>
      <c r="G1" s="78">
        <v>3</v>
      </c>
      <c r="H1" s="78">
        <v>4</v>
      </c>
      <c r="I1" s="78">
        <v>5</v>
      </c>
      <c r="J1" s="78">
        <v>6</v>
      </c>
      <c r="K1" s="78">
        <v>7</v>
      </c>
      <c r="L1" s="78">
        <v>8</v>
      </c>
      <c r="M1" s="78">
        <v>9</v>
      </c>
      <c r="N1" s="78">
        <v>10</v>
      </c>
      <c r="O1" s="78">
        <v>11</v>
      </c>
      <c r="P1" s="78">
        <v>12</v>
      </c>
      <c r="Q1" s="78">
        <v>13</v>
      </c>
      <c r="R1" s="78">
        <v>14</v>
      </c>
      <c r="S1" s="78">
        <v>15</v>
      </c>
      <c r="T1" s="78">
        <v>16</v>
      </c>
      <c r="U1" s="78">
        <v>17</v>
      </c>
      <c r="V1" s="78">
        <v>18</v>
      </c>
      <c r="W1" s="78">
        <v>19</v>
      </c>
      <c r="X1" s="78">
        <v>20</v>
      </c>
      <c r="Y1" s="78">
        <v>21</v>
      </c>
      <c r="Z1" s="78">
        <v>22</v>
      </c>
      <c r="AA1" s="78">
        <v>23</v>
      </c>
      <c r="AB1" s="78">
        <v>24</v>
      </c>
      <c r="AC1" s="78">
        <v>25</v>
      </c>
      <c r="AD1" s="78">
        <v>26</v>
      </c>
      <c r="AE1" s="78">
        <v>27</v>
      </c>
      <c r="AF1" s="78">
        <v>28</v>
      </c>
      <c r="AG1" s="78">
        <v>29</v>
      </c>
      <c r="AH1" s="78">
        <v>30</v>
      </c>
      <c r="AI1" s="6" t="s">
        <v>47</v>
      </c>
    </row>
    <row r="2" spans="1:35" ht="12.75" customHeight="1">
      <c r="A2" s="1"/>
      <c r="C2" s="79"/>
      <c r="D2">
        <f>MIN(C14:C104)</f>
        <v>11.7</v>
      </c>
      <c r="E2" s="101">
        <v>96.033</v>
      </c>
      <c r="F2" s="101">
        <v>96.198</v>
      </c>
      <c r="G2" s="101">
        <v>96.517</v>
      </c>
      <c r="H2" s="101">
        <v>96.747</v>
      </c>
      <c r="I2" s="101">
        <v>96.854</v>
      </c>
      <c r="J2" s="101">
        <v>96.939</v>
      </c>
      <c r="K2" s="101">
        <v>97.004</v>
      </c>
      <c r="L2" s="101">
        <v>97.06</v>
      </c>
      <c r="M2" s="101">
        <v>97.109</v>
      </c>
      <c r="N2" s="101">
        <v>97.154</v>
      </c>
      <c r="O2" s="101">
        <v>97.191</v>
      </c>
      <c r="P2" s="101">
        <v>97.228</v>
      </c>
      <c r="Q2" s="101">
        <v>97.258</v>
      </c>
      <c r="R2" s="101">
        <v>97.288</v>
      </c>
      <c r="S2" s="101">
        <v>97.313</v>
      </c>
      <c r="T2" s="101">
        <v>97.339</v>
      </c>
      <c r="U2" s="101">
        <v>97.361</v>
      </c>
      <c r="V2" s="101">
        <v>97.383</v>
      </c>
      <c r="W2" s="101">
        <v>97.402</v>
      </c>
      <c r="X2" s="101">
        <v>97.422</v>
      </c>
      <c r="Y2" s="101">
        <v>97.439</v>
      </c>
      <c r="Z2" s="101">
        <v>97.456</v>
      </c>
      <c r="AA2" s="101">
        <v>97.473</v>
      </c>
      <c r="AB2" s="101">
        <v>97.488</v>
      </c>
      <c r="AC2" s="101">
        <v>97.503</v>
      </c>
      <c r="AD2" s="101">
        <v>97.517</v>
      </c>
      <c r="AE2" s="101">
        <v>97.532</v>
      </c>
      <c r="AF2" s="101">
        <v>97.544</v>
      </c>
      <c r="AG2" s="101">
        <v>97.557</v>
      </c>
      <c r="AH2" s="101">
        <v>97.569</v>
      </c>
      <c r="AI2">
        <v>95.82</v>
      </c>
    </row>
    <row r="3" spans="1:35" ht="12.75">
      <c r="A3" s="1"/>
      <c r="C3" s="79"/>
      <c r="D3">
        <f>MAX(C14:C104)</f>
        <v>65.8</v>
      </c>
      <c r="E3" s="101">
        <v>96.033</v>
      </c>
      <c r="F3" s="101">
        <v>96.198</v>
      </c>
      <c r="G3" s="101">
        <v>96.517</v>
      </c>
      <c r="H3" s="101">
        <v>96.747</v>
      </c>
      <c r="I3" s="101">
        <v>96.854</v>
      </c>
      <c r="J3" s="101">
        <v>96.939</v>
      </c>
      <c r="K3" s="101">
        <v>97.004</v>
      </c>
      <c r="L3" s="101">
        <v>97.06</v>
      </c>
      <c r="M3" s="101">
        <v>97.109</v>
      </c>
      <c r="N3" s="101">
        <v>97.154</v>
      </c>
      <c r="O3" s="101">
        <v>97.191</v>
      </c>
      <c r="P3" s="101">
        <v>97.228</v>
      </c>
      <c r="Q3" s="101">
        <v>97.258</v>
      </c>
      <c r="R3" s="101">
        <v>97.288</v>
      </c>
      <c r="S3" s="101">
        <v>97.313</v>
      </c>
      <c r="T3" s="101">
        <v>97.339</v>
      </c>
      <c r="U3" s="101">
        <v>97.361</v>
      </c>
      <c r="V3" s="101">
        <v>97.383</v>
      </c>
      <c r="W3" s="101">
        <v>97.402</v>
      </c>
      <c r="X3" s="101">
        <v>97.422</v>
      </c>
      <c r="Y3" s="101">
        <v>97.439</v>
      </c>
      <c r="Z3" s="101">
        <v>97.456</v>
      </c>
      <c r="AA3" s="101">
        <v>97.473</v>
      </c>
      <c r="AB3" s="101">
        <v>97.488</v>
      </c>
      <c r="AC3" s="101">
        <v>97.503</v>
      </c>
      <c r="AD3" s="101">
        <v>97.517</v>
      </c>
      <c r="AE3" s="101">
        <v>97.532</v>
      </c>
      <c r="AF3" s="101">
        <v>97.544</v>
      </c>
      <c r="AG3" s="101">
        <v>97.557</v>
      </c>
      <c r="AH3" s="101">
        <v>97.569</v>
      </c>
      <c r="AI3">
        <v>95.82</v>
      </c>
    </row>
    <row r="4" spans="1:34" ht="12.75">
      <c r="A4" s="1"/>
      <c r="C4" s="135" t="s">
        <v>48</v>
      </c>
      <c r="D4" s="102" t="s">
        <v>49</v>
      </c>
      <c r="E4" s="6">
        <v>0.3</v>
      </c>
      <c r="F4" s="6">
        <v>0.8</v>
      </c>
      <c r="G4" s="6">
        <v>4</v>
      </c>
      <c r="H4" s="6">
        <v>12</v>
      </c>
      <c r="I4" s="6">
        <v>20</v>
      </c>
      <c r="J4" s="6">
        <v>29.5</v>
      </c>
      <c r="K4" s="6">
        <v>39</v>
      </c>
      <c r="L4" s="6">
        <v>49</v>
      </c>
      <c r="M4" s="6">
        <v>59.6</v>
      </c>
      <c r="N4" s="6">
        <v>71</v>
      </c>
      <c r="O4" s="6">
        <v>82</v>
      </c>
      <c r="P4" s="6">
        <v>94</v>
      </c>
      <c r="Q4" s="6">
        <v>105</v>
      </c>
      <c r="R4" s="6">
        <v>117</v>
      </c>
      <c r="S4" s="6">
        <v>128</v>
      </c>
      <c r="T4" s="6">
        <v>140</v>
      </c>
      <c r="U4" s="6">
        <v>151</v>
      </c>
      <c r="V4" s="6">
        <v>163</v>
      </c>
      <c r="W4" s="6">
        <v>174</v>
      </c>
      <c r="X4" s="6">
        <v>186</v>
      </c>
      <c r="Y4" s="6">
        <v>197</v>
      </c>
      <c r="Z4" s="6">
        <v>208</v>
      </c>
      <c r="AA4" s="6">
        <v>220</v>
      </c>
      <c r="AB4" s="6">
        <v>231</v>
      </c>
      <c r="AC4" s="6">
        <v>243</v>
      </c>
      <c r="AD4" s="6">
        <v>254</v>
      </c>
      <c r="AE4" s="6">
        <v>266</v>
      </c>
      <c r="AF4" s="6">
        <v>277</v>
      </c>
      <c r="AG4" s="6">
        <v>289</v>
      </c>
      <c r="AH4" s="6">
        <v>300</v>
      </c>
    </row>
    <row r="5" spans="1:34" ht="12.75" customHeight="1">
      <c r="A5" s="1"/>
      <c r="C5" s="135"/>
      <c r="D5" s="91" t="s">
        <v>50</v>
      </c>
      <c r="E5">
        <v>10</v>
      </c>
      <c r="F5">
        <v>10</v>
      </c>
      <c r="G5">
        <v>14</v>
      </c>
      <c r="H5">
        <v>16</v>
      </c>
      <c r="I5">
        <v>16</v>
      </c>
      <c r="J5">
        <v>16</v>
      </c>
      <c r="K5">
        <v>16</v>
      </c>
      <c r="L5">
        <v>16</v>
      </c>
      <c r="M5">
        <v>16</v>
      </c>
      <c r="N5">
        <v>16</v>
      </c>
      <c r="O5">
        <v>16</v>
      </c>
      <c r="P5">
        <v>16</v>
      </c>
      <c r="Q5">
        <v>16</v>
      </c>
      <c r="R5">
        <v>16</v>
      </c>
      <c r="S5">
        <v>16</v>
      </c>
      <c r="T5">
        <v>16</v>
      </c>
      <c r="U5">
        <v>16</v>
      </c>
      <c r="V5">
        <v>16</v>
      </c>
      <c r="W5">
        <v>16</v>
      </c>
      <c r="X5">
        <v>16</v>
      </c>
      <c r="Y5">
        <v>16</v>
      </c>
      <c r="Z5">
        <v>16</v>
      </c>
      <c r="AA5">
        <v>16</v>
      </c>
      <c r="AB5">
        <v>16</v>
      </c>
      <c r="AC5">
        <v>16</v>
      </c>
      <c r="AD5">
        <v>16</v>
      </c>
      <c r="AE5">
        <v>16</v>
      </c>
      <c r="AF5">
        <v>16</v>
      </c>
      <c r="AG5">
        <v>16</v>
      </c>
      <c r="AH5">
        <v>16</v>
      </c>
    </row>
    <row r="6" spans="1:34" ht="12.75">
      <c r="A6" s="1"/>
      <c r="C6" s="135"/>
      <c r="D6" s="91" t="s">
        <v>51</v>
      </c>
      <c r="E6">
        <v>40</v>
      </c>
      <c r="F6">
        <v>42.68</v>
      </c>
      <c r="G6">
        <v>48.46</v>
      </c>
      <c r="H6">
        <v>51.12</v>
      </c>
      <c r="I6">
        <v>51.39</v>
      </c>
      <c r="J6">
        <v>51.6</v>
      </c>
      <c r="K6">
        <v>51.76</v>
      </c>
      <c r="L6">
        <v>51.9</v>
      </c>
      <c r="M6">
        <v>52.02</v>
      </c>
      <c r="N6">
        <v>52.13</v>
      </c>
      <c r="O6">
        <v>52.22</v>
      </c>
      <c r="P6">
        <v>52.31</v>
      </c>
      <c r="Q6">
        <v>52.39</v>
      </c>
      <c r="R6">
        <v>52.46</v>
      </c>
      <c r="S6">
        <v>52.52</v>
      </c>
      <c r="T6">
        <v>52.59</v>
      </c>
      <c r="U6">
        <v>52.64</v>
      </c>
      <c r="V6">
        <v>52.7</v>
      </c>
      <c r="W6">
        <v>52.74</v>
      </c>
      <c r="X6">
        <v>52.79</v>
      </c>
      <c r="Y6">
        <v>52.83</v>
      </c>
      <c r="Z6">
        <v>52.88</v>
      </c>
      <c r="AA6">
        <v>52.92</v>
      </c>
      <c r="AB6">
        <v>52.96</v>
      </c>
      <c r="AC6">
        <v>52.99</v>
      </c>
      <c r="AD6">
        <v>53.03</v>
      </c>
      <c r="AE6">
        <v>53.06</v>
      </c>
      <c r="AF6">
        <v>53.09</v>
      </c>
      <c r="AG6">
        <v>53.13</v>
      </c>
      <c r="AH6">
        <v>53.16</v>
      </c>
    </row>
    <row r="7" spans="1:34" ht="12.75">
      <c r="A7" s="1"/>
      <c r="C7" s="135"/>
      <c r="D7" s="91" t="s">
        <v>52</v>
      </c>
      <c r="E7">
        <v>35.22</v>
      </c>
      <c r="F7">
        <v>41.52</v>
      </c>
      <c r="G7">
        <v>54.97</v>
      </c>
      <c r="H7">
        <v>65.58</v>
      </c>
      <c r="I7">
        <v>70.63</v>
      </c>
      <c r="J7">
        <v>74.69</v>
      </c>
      <c r="K7">
        <v>77.77</v>
      </c>
      <c r="L7">
        <v>80.43</v>
      </c>
      <c r="M7">
        <v>82.76</v>
      </c>
      <c r="N7">
        <v>84.91</v>
      </c>
      <c r="O7">
        <v>86.67</v>
      </c>
      <c r="P7">
        <v>88.44</v>
      </c>
      <c r="Q7">
        <v>89.87</v>
      </c>
      <c r="R7">
        <v>91.31</v>
      </c>
      <c r="S7">
        <v>92.5</v>
      </c>
      <c r="T7">
        <v>93.75</v>
      </c>
      <c r="U7">
        <v>94.8</v>
      </c>
      <c r="V7">
        <v>95.86</v>
      </c>
      <c r="W7">
        <v>96.77</v>
      </c>
      <c r="X7">
        <v>97.73</v>
      </c>
      <c r="Y7">
        <v>98.55</v>
      </c>
      <c r="Z7">
        <v>99.36</v>
      </c>
      <c r="AA7">
        <v>100.18</v>
      </c>
      <c r="AB7">
        <v>100.9</v>
      </c>
      <c r="AC7">
        <v>101.62</v>
      </c>
      <c r="AD7">
        <v>102.3</v>
      </c>
      <c r="AE7">
        <v>103.02</v>
      </c>
      <c r="AF7">
        <v>103.6</v>
      </c>
      <c r="AG7">
        <v>104.23</v>
      </c>
      <c r="AH7">
        <v>104.81</v>
      </c>
    </row>
    <row r="8" spans="1:34" ht="12.75">
      <c r="A8" s="1"/>
      <c r="C8" s="135"/>
      <c r="D8" s="89" t="s">
        <v>53</v>
      </c>
      <c r="E8">
        <v>36.94</v>
      </c>
      <c r="F8">
        <v>39.4</v>
      </c>
      <c r="G8">
        <v>44.71</v>
      </c>
      <c r="H8">
        <v>47.1</v>
      </c>
      <c r="I8">
        <v>47.25</v>
      </c>
      <c r="J8">
        <v>47.38</v>
      </c>
      <c r="K8">
        <v>47.47</v>
      </c>
      <c r="L8">
        <v>47.55</v>
      </c>
      <c r="M8">
        <v>47.62</v>
      </c>
      <c r="N8">
        <v>47.68</v>
      </c>
      <c r="O8">
        <v>47.73</v>
      </c>
      <c r="P8">
        <v>47.78</v>
      </c>
      <c r="Q8">
        <v>47.83</v>
      </c>
      <c r="R8">
        <v>47.87</v>
      </c>
      <c r="S8">
        <v>47.91</v>
      </c>
      <c r="T8">
        <v>47.94</v>
      </c>
      <c r="U8">
        <v>47.97</v>
      </c>
      <c r="V8">
        <v>48</v>
      </c>
      <c r="W8">
        <v>48.03</v>
      </c>
      <c r="X8">
        <v>48.06</v>
      </c>
      <c r="Y8">
        <v>48.08</v>
      </c>
      <c r="Z8">
        <v>48.11</v>
      </c>
      <c r="AA8">
        <v>48.13</v>
      </c>
      <c r="AB8">
        <v>48.15</v>
      </c>
      <c r="AC8">
        <v>48.17</v>
      </c>
      <c r="AD8">
        <v>48.19</v>
      </c>
      <c r="AE8">
        <v>48.22</v>
      </c>
      <c r="AF8">
        <v>48.23</v>
      </c>
      <c r="AG8">
        <v>48.25</v>
      </c>
      <c r="AH8">
        <v>48.27</v>
      </c>
    </row>
    <row r="9" spans="1:34" ht="12.75">
      <c r="A9" s="1"/>
      <c r="C9" s="135"/>
      <c r="D9" s="89" t="s">
        <v>54</v>
      </c>
      <c r="E9">
        <v>0.88</v>
      </c>
      <c r="F9">
        <v>0.97</v>
      </c>
      <c r="G9">
        <v>1.13</v>
      </c>
      <c r="H9">
        <v>1.28</v>
      </c>
      <c r="I9">
        <v>1.37</v>
      </c>
      <c r="J9">
        <v>1.45</v>
      </c>
      <c r="K9">
        <v>1.5</v>
      </c>
      <c r="L9">
        <v>1.55</v>
      </c>
      <c r="M9">
        <v>1.59</v>
      </c>
      <c r="N9">
        <v>1.63</v>
      </c>
      <c r="O9">
        <v>1.66</v>
      </c>
      <c r="P9">
        <v>1.69</v>
      </c>
      <c r="Q9">
        <v>1.72</v>
      </c>
      <c r="R9">
        <v>1.74</v>
      </c>
      <c r="S9">
        <v>1.76</v>
      </c>
      <c r="T9">
        <v>1.78</v>
      </c>
      <c r="U9">
        <v>1.8</v>
      </c>
      <c r="V9">
        <v>1.82</v>
      </c>
      <c r="W9">
        <v>1.83</v>
      </c>
      <c r="X9">
        <v>1.85</v>
      </c>
      <c r="Y9">
        <v>1.87</v>
      </c>
      <c r="Z9">
        <v>1.88</v>
      </c>
      <c r="AA9">
        <v>1.89</v>
      </c>
      <c r="AB9">
        <v>1.91</v>
      </c>
      <c r="AC9">
        <v>1.92</v>
      </c>
      <c r="AD9">
        <v>1.93</v>
      </c>
      <c r="AE9">
        <v>1.94</v>
      </c>
      <c r="AF9">
        <v>1.95</v>
      </c>
      <c r="AG9">
        <v>1.96</v>
      </c>
      <c r="AH9">
        <v>1.97</v>
      </c>
    </row>
    <row r="10" spans="1:34" ht="12.75">
      <c r="A10" s="1"/>
      <c r="C10" s="135"/>
      <c r="D10" s="89" t="s">
        <v>55</v>
      </c>
      <c r="E10">
        <v>0.95</v>
      </c>
      <c r="F10">
        <v>1.05</v>
      </c>
      <c r="G10">
        <v>1.23</v>
      </c>
      <c r="H10">
        <v>1.39</v>
      </c>
      <c r="I10">
        <v>1.49</v>
      </c>
      <c r="J10">
        <v>1.58</v>
      </c>
      <c r="K10">
        <v>1.64</v>
      </c>
      <c r="L10">
        <v>1.69</v>
      </c>
      <c r="M10">
        <v>1.74</v>
      </c>
      <c r="N10">
        <v>1.78</v>
      </c>
      <c r="O10">
        <v>1.82</v>
      </c>
      <c r="P10">
        <v>1.85</v>
      </c>
      <c r="Q10">
        <v>1.88</v>
      </c>
      <c r="R10">
        <v>1.91</v>
      </c>
      <c r="S10">
        <v>1.93</v>
      </c>
      <c r="T10">
        <v>1.96</v>
      </c>
      <c r="U10">
        <v>1.98</v>
      </c>
      <c r="V10">
        <v>2</v>
      </c>
      <c r="W10">
        <v>2.01</v>
      </c>
      <c r="X10">
        <v>2.03</v>
      </c>
      <c r="Y10">
        <v>2.05</v>
      </c>
      <c r="Z10">
        <v>2.07</v>
      </c>
      <c r="AA10">
        <v>2.08</v>
      </c>
      <c r="AB10">
        <v>2.1</v>
      </c>
      <c r="AC10">
        <v>2.11</v>
      </c>
      <c r="AD10">
        <v>2.12</v>
      </c>
      <c r="AE10">
        <v>2.14</v>
      </c>
      <c r="AF10">
        <v>2.15</v>
      </c>
      <c r="AG10">
        <v>2.16</v>
      </c>
      <c r="AH10">
        <v>2.17</v>
      </c>
    </row>
    <row r="11" spans="1:21" ht="12.75">
      <c r="A11" s="1"/>
      <c r="C11" s="83"/>
      <c r="D11" s="89"/>
      <c r="E11" s="86"/>
      <c r="F11" s="86"/>
      <c r="G11" s="86"/>
      <c r="H11" s="86"/>
      <c r="I11" s="86"/>
      <c r="J11" s="86"/>
      <c r="K11" s="86"/>
      <c r="L11" s="90"/>
      <c r="M11" s="90"/>
      <c r="N11" s="90"/>
      <c r="O11" s="90"/>
      <c r="P11" s="90"/>
      <c r="Q11" s="90"/>
      <c r="R11" s="90"/>
      <c r="S11" s="90"/>
      <c r="T11" s="90"/>
      <c r="U11" s="90"/>
    </row>
    <row r="12" spans="1:21" ht="12.75">
      <c r="A12" s="1"/>
      <c r="C12" s="86"/>
      <c r="D12" s="86"/>
      <c r="E12" s="86"/>
      <c r="F12" s="86"/>
      <c r="G12" s="86"/>
      <c r="H12" s="86"/>
      <c r="I12" s="86"/>
      <c r="J12" s="86"/>
      <c r="K12" s="86"/>
      <c r="L12" s="90"/>
      <c r="M12" s="90"/>
      <c r="N12" s="90"/>
      <c r="O12" s="90"/>
      <c r="P12" s="90"/>
      <c r="Q12" s="90"/>
      <c r="R12" s="90"/>
      <c r="S12" s="90"/>
      <c r="T12" s="90"/>
      <c r="U12" s="90"/>
    </row>
    <row r="13" spans="1:34" ht="12.75">
      <c r="A13" s="1"/>
      <c r="B13" s="70"/>
      <c r="C13" t="s">
        <v>56</v>
      </c>
      <c r="D13" t="s">
        <v>57</v>
      </c>
      <c r="E13" s="86" t="s">
        <v>58</v>
      </c>
      <c r="F13" s="86" t="s">
        <v>59</v>
      </c>
      <c r="G13" s="86" t="s">
        <v>60</v>
      </c>
      <c r="H13" s="86" t="s">
        <v>61</v>
      </c>
      <c r="I13" s="86" t="s">
        <v>62</v>
      </c>
      <c r="J13" s="86" t="s">
        <v>63</v>
      </c>
      <c r="K13" s="86" t="s">
        <v>64</v>
      </c>
      <c r="L13" s="86" t="s">
        <v>65</v>
      </c>
      <c r="M13" s="86" t="s">
        <v>66</v>
      </c>
      <c r="N13" s="86" t="s">
        <v>67</v>
      </c>
      <c r="O13" s="86" t="s">
        <v>68</v>
      </c>
      <c r="P13" s="86" t="s">
        <v>69</v>
      </c>
      <c r="Q13" s="86" t="s">
        <v>70</v>
      </c>
      <c r="R13" s="86" t="s">
        <v>71</v>
      </c>
      <c r="S13" s="86" t="s">
        <v>72</v>
      </c>
      <c r="T13" s="86" t="s">
        <v>73</v>
      </c>
      <c r="U13" s="86" t="s">
        <v>74</v>
      </c>
      <c r="V13" s="86" t="s">
        <v>75</v>
      </c>
      <c r="W13" s="86" t="s">
        <v>76</v>
      </c>
      <c r="X13" s="86" t="s">
        <v>77</v>
      </c>
      <c r="Y13" s="86" t="s">
        <v>78</v>
      </c>
      <c r="Z13" s="86" t="s">
        <v>79</v>
      </c>
      <c r="AA13" s="86" t="s">
        <v>80</v>
      </c>
      <c r="AB13" s="86" t="s">
        <v>81</v>
      </c>
      <c r="AC13" s="86" t="s">
        <v>82</v>
      </c>
      <c r="AD13" s="86" t="s">
        <v>83</v>
      </c>
      <c r="AE13" s="86" t="s">
        <v>84</v>
      </c>
      <c r="AF13" s="86" t="s">
        <v>85</v>
      </c>
      <c r="AG13" s="86" t="s">
        <v>86</v>
      </c>
      <c r="AH13" s="86" t="s">
        <v>87</v>
      </c>
    </row>
    <row r="14" spans="1:34" ht="12.75">
      <c r="A14" s="1"/>
      <c r="B14" s="87"/>
      <c r="C14">
        <v>11.7</v>
      </c>
      <c r="D14" s="103">
        <v>100.02</v>
      </c>
      <c r="E14" s="86">
        <f aca="true" t="shared" si="0" ref="E14:N23">IF(E$2&lt;$D14,"",E$2-$D14)</f>
      </c>
      <c r="F14" s="86">
        <f t="shared" si="0"/>
      </c>
      <c r="G14" s="86">
        <f t="shared" si="0"/>
      </c>
      <c r="H14" s="86">
        <f t="shared" si="0"/>
      </c>
      <c r="I14" s="86">
        <f t="shared" si="0"/>
      </c>
      <c r="J14" s="86">
        <f t="shared" si="0"/>
      </c>
      <c r="K14" s="86">
        <f t="shared" si="0"/>
      </c>
      <c r="L14" s="86">
        <f t="shared" si="0"/>
      </c>
      <c r="M14" s="86">
        <f t="shared" si="0"/>
      </c>
      <c r="N14" s="86">
        <f t="shared" si="0"/>
      </c>
      <c r="O14" s="86">
        <f aca="true" t="shared" si="1" ref="O14:X23">IF(O$2&lt;$D14,"",O$2-$D14)</f>
      </c>
      <c r="P14" s="86">
        <f t="shared" si="1"/>
      </c>
      <c r="Q14" s="86">
        <f t="shared" si="1"/>
      </c>
      <c r="R14" s="86">
        <f t="shared" si="1"/>
      </c>
      <c r="S14" s="86">
        <f t="shared" si="1"/>
      </c>
      <c r="T14" s="86">
        <f t="shared" si="1"/>
      </c>
      <c r="U14" s="86">
        <f t="shared" si="1"/>
      </c>
      <c r="V14" s="86">
        <f t="shared" si="1"/>
      </c>
      <c r="W14" s="86">
        <f t="shared" si="1"/>
      </c>
      <c r="X14" s="86">
        <f t="shared" si="1"/>
      </c>
      <c r="Y14" s="86">
        <f aca="true" t="shared" si="2" ref="Y14:AH23">IF(Y$2&lt;$D14,"",Y$2-$D14)</f>
      </c>
      <c r="Z14" s="86">
        <f t="shared" si="2"/>
      </c>
      <c r="AA14" s="86">
        <f t="shared" si="2"/>
      </c>
      <c r="AB14" s="86">
        <f t="shared" si="2"/>
      </c>
      <c r="AC14" s="86">
        <f t="shared" si="2"/>
      </c>
      <c r="AD14" s="86">
        <f t="shared" si="2"/>
      </c>
      <c r="AE14" s="86">
        <f t="shared" si="2"/>
      </c>
      <c r="AF14" s="86">
        <f t="shared" si="2"/>
      </c>
      <c r="AG14" s="86">
        <f t="shared" si="2"/>
      </c>
      <c r="AH14" s="86">
        <f t="shared" si="2"/>
      </c>
    </row>
    <row r="15" spans="1:34" ht="12.75">
      <c r="A15" s="1"/>
      <c r="C15">
        <v>12.9</v>
      </c>
      <c r="D15" s="103">
        <v>100.01</v>
      </c>
      <c r="E15" s="86">
        <f t="shared" si="0"/>
      </c>
      <c r="F15" s="86">
        <f t="shared" si="0"/>
      </c>
      <c r="G15" s="86">
        <f t="shared" si="0"/>
      </c>
      <c r="H15" s="86">
        <f t="shared" si="0"/>
      </c>
      <c r="I15" s="86">
        <f t="shared" si="0"/>
      </c>
      <c r="J15" s="86">
        <f t="shared" si="0"/>
      </c>
      <c r="K15" s="86">
        <f t="shared" si="0"/>
      </c>
      <c r="L15" s="86">
        <f t="shared" si="0"/>
      </c>
      <c r="M15" s="86">
        <f t="shared" si="0"/>
      </c>
      <c r="N15" s="86">
        <f t="shared" si="0"/>
      </c>
      <c r="O15" s="86">
        <f t="shared" si="1"/>
      </c>
      <c r="P15" s="86">
        <f t="shared" si="1"/>
      </c>
      <c r="Q15" s="86">
        <f t="shared" si="1"/>
      </c>
      <c r="R15" s="86">
        <f t="shared" si="1"/>
      </c>
      <c r="S15" s="86">
        <f t="shared" si="1"/>
      </c>
      <c r="T15" s="86">
        <f t="shared" si="1"/>
      </c>
      <c r="U15" s="86">
        <f t="shared" si="1"/>
      </c>
      <c r="V15" s="86">
        <f t="shared" si="1"/>
      </c>
      <c r="W15" s="86">
        <f t="shared" si="1"/>
      </c>
      <c r="X15" s="86">
        <f t="shared" si="1"/>
      </c>
      <c r="Y15" s="86">
        <f t="shared" si="2"/>
      </c>
      <c r="Z15" s="86">
        <f t="shared" si="2"/>
      </c>
      <c r="AA15" s="86">
        <f t="shared" si="2"/>
      </c>
      <c r="AB15" s="86">
        <f t="shared" si="2"/>
      </c>
      <c r="AC15" s="86">
        <f t="shared" si="2"/>
      </c>
      <c r="AD15" s="86">
        <f t="shared" si="2"/>
      </c>
      <c r="AE15" s="86">
        <f t="shared" si="2"/>
      </c>
      <c r="AF15" s="86">
        <f t="shared" si="2"/>
      </c>
      <c r="AG15" s="86">
        <f t="shared" si="2"/>
      </c>
      <c r="AH15" s="86">
        <f t="shared" si="2"/>
      </c>
    </row>
    <row r="16" spans="1:34" ht="12.75">
      <c r="A16" s="1"/>
      <c r="C16">
        <v>13.7</v>
      </c>
      <c r="D16" s="103">
        <v>98.48</v>
      </c>
      <c r="E16" s="86">
        <f t="shared" si="0"/>
      </c>
      <c r="F16" s="86">
        <f t="shared" si="0"/>
      </c>
      <c r="G16" s="86">
        <f t="shared" si="0"/>
      </c>
      <c r="H16" s="86">
        <f t="shared" si="0"/>
      </c>
      <c r="I16" s="86">
        <f t="shared" si="0"/>
      </c>
      <c r="J16" s="86">
        <f t="shared" si="0"/>
      </c>
      <c r="K16" s="86">
        <f t="shared" si="0"/>
      </c>
      <c r="L16" s="86">
        <f t="shared" si="0"/>
      </c>
      <c r="M16" s="86">
        <f t="shared" si="0"/>
      </c>
      <c r="N16" s="86">
        <f t="shared" si="0"/>
      </c>
      <c r="O16" s="86">
        <f t="shared" si="1"/>
      </c>
      <c r="P16" s="86">
        <f t="shared" si="1"/>
      </c>
      <c r="Q16" s="86">
        <f t="shared" si="1"/>
      </c>
      <c r="R16" s="86">
        <f t="shared" si="1"/>
      </c>
      <c r="S16" s="86">
        <f t="shared" si="1"/>
      </c>
      <c r="T16" s="86">
        <f t="shared" si="1"/>
      </c>
      <c r="U16" s="86">
        <f t="shared" si="1"/>
      </c>
      <c r="V16" s="86">
        <f t="shared" si="1"/>
      </c>
      <c r="W16" s="86">
        <f t="shared" si="1"/>
      </c>
      <c r="X16" s="86">
        <f t="shared" si="1"/>
      </c>
      <c r="Y16" s="86">
        <f t="shared" si="2"/>
      </c>
      <c r="Z16" s="86">
        <f t="shared" si="2"/>
      </c>
      <c r="AA16" s="86">
        <f t="shared" si="2"/>
      </c>
      <c r="AB16" s="86">
        <f t="shared" si="2"/>
      </c>
      <c r="AC16" s="86">
        <f t="shared" si="2"/>
      </c>
      <c r="AD16" s="86">
        <f t="shared" si="2"/>
      </c>
      <c r="AE16" s="86">
        <f t="shared" si="2"/>
      </c>
      <c r="AF16" s="86">
        <f t="shared" si="2"/>
      </c>
      <c r="AG16" s="86">
        <f t="shared" si="2"/>
      </c>
      <c r="AH16" s="86">
        <f t="shared" si="2"/>
      </c>
    </row>
    <row r="17" spans="1:34" ht="12.75">
      <c r="A17" s="1"/>
      <c r="C17">
        <v>15.3</v>
      </c>
      <c r="D17" s="103">
        <v>99.14</v>
      </c>
      <c r="E17" s="86">
        <f t="shared" si="0"/>
      </c>
      <c r="F17" s="86">
        <f t="shared" si="0"/>
      </c>
      <c r="G17" s="86">
        <f t="shared" si="0"/>
      </c>
      <c r="H17" s="86">
        <f t="shared" si="0"/>
      </c>
      <c r="I17" s="86">
        <f t="shared" si="0"/>
      </c>
      <c r="J17" s="86">
        <f t="shared" si="0"/>
      </c>
      <c r="K17" s="86">
        <f t="shared" si="0"/>
      </c>
      <c r="L17" s="86">
        <f t="shared" si="0"/>
      </c>
      <c r="M17" s="86">
        <f t="shared" si="0"/>
      </c>
      <c r="N17" s="86">
        <f t="shared" si="0"/>
      </c>
      <c r="O17" s="86">
        <f t="shared" si="1"/>
      </c>
      <c r="P17" s="86">
        <f t="shared" si="1"/>
      </c>
      <c r="Q17" s="86">
        <f t="shared" si="1"/>
      </c>
      <c r="R17" s="86">
        <f t="shared" si="1"/>
      </c>
      <c r="S17" s="86">
        <f t="shared" si="1"/>
      </c>
      <c r="T17" s="86">
        <f t="shared" si="1"/>
      </c>
      <c r="U17" s="86">
        <f t="shared" si="1"/>
      </c>
      <c r="V17" s="86">
        <f t="shared" si="1"/>
      </c>
      <c r="W17" s="86">
        <f t="shared" si="1"/>
      </c>
      <c r="X17" s="86">
        <f t="shared" si="1"/>
      </c>
      <c r="Y17" s="86">
        <f t="shared" si="2"/>
      </c>
      <c r="Z17" s="86">
        <f t="shared" si="2"/>
      </c>
      <c r="AA17" s="86">
        <f t="shared" si="2"/>
      </c>
      <c r="AB17" s="86">
        <f t="shared" si="2"/>
      </c>
      <c r="AC17" s="86">
        <f t="shared" si="2"/>
      </c>
      <c r="AD17" s="86">
        <f t="shared" si="2"/>
      </c>
      <c r="AE17" s="86">
        <f t="shared" si="2"/>
      </c>
      <c r="AF17" s="86">
        <f t="shared" si="2"/>
      </c>
      <c r="AG17" s="86">
        <f t="shared" si="2"/>
      </c>
      <c r="AH17" s="86">
        <f t="shared" si="2"/>
      </c>
    </row>
    <row r="18" spans="1:34" ht="12.75">
      <c r="A18" s="1"/>
      <c r="C18">
        <v>17.9</v>
      </c>
      <c r="D18" s="103">
        <v>96.23</v>
      </c>
      <c r="E18" s="86">
        <f t="shared" si="0"/>
      </c>
      <c r="F18" s="86">
        <f t="shared" si="0"/>
      </c>
      <c r="G18" s="86">
        <f t="shared" si="0"/>
        <v>0.28699999999999193</v>
      </c>
      <c r="H18" s="86">
        <f t="shared" si="0"/>
        <v>0.5169999999999959</v>
      </c>
      <c r="I18" s="86">
        <f t="shared" si="0"/>
        <v>0.6239999999999952</v>
      </c>
      <c r="J18" s="86">
        <f t="shared" si="0"/>
        <v>0.708999999999989</v>
      </c>
      <c r="K18" s="86">
        <f t="shared" si="0"/>
        <v>0.7740000000000009</v>
      </c>
      <c r="L18" s="86">
        <f t="shared" si="0"/>
        <v>0.8299999999999983</v>
      </c>
      <c r="M18" s="86">
        <f t="shared" si="0"/>
        <v>0.8789999999999907</v>
      </c>
      <c r="N18" s="86">
        <f t="shared" si="0"/>
        <v>0.9239999999999924</v>
      </c>
      <c r="O18" s="86">
        <f t="shared" si="1"/>
        <v>0.9609999999999985</v>
      </c>
      <c r="P18" s="86">
        <f t="shared" si="1"/>
        <v>0.9979999999999905</v>
      </c>
      <c r="Q18" s="86">
        <f t="shared" si="1"/>
        <v>1.0279999999999916</v>
      </c>
      <c r="R18" s="86">
        <f t="shared" si="1"/>
        <v>1.0579999999999927</v>
      </c>
      <c r="S18" s="86">
        <f t="shared" si="1"/>
        <v>1.0829999999999984</v>
      </c>
      <c r="T18" s="86">
        <f t="shared" si="1"/>
        <v>1.1089999999999947</v>
      </c>
      <c r="U18" s="86">
        <f t="shared" si="1"/>
        <v>1.1310000000000002</v>
      </c>
      <c r="V18" s="86">
        <f t="shared" si="1"/>
        <v>1.1529999999999916</v>
      </c>
      <c r="W18" s="86">
        <f t="shared" si="1"/>
        <v>1.171999999999997</v>
      </c>
      <c r="X18" s="86">
        <f t="shared" si="1"/>
        <v>1.191999999999993</v>
      </c>
      <c r="Y18" s="86">
        <f t="shared" si="2"/>
        <v>1.208999999999989</v>
      </c>
      <c r="Z18" s="86">
        <f t="shared" si="2"/>
        <v>1.225999999999999</v>
      </c>
      <c r="AA18" s="86">
        <f t="shared" si="2"/>
        <v>1.242999999999995</v>
      </c>
      <c r="AB18" s="86">
        <f t="shared" si="2"/>
        <v>1.2579999999999956</v>
      </c>
      <c r="AC18" s="86">
        <f t="shared" si="2"/>
        <v>1.2729999999999961</v>
      </c>
      <c r="AD18" s="86">
        <f t="shared" si="2"/>
        <v>1.286999999999992</v>
      </c>
      <c r="AE18" s="86">
        <f t="shared" si="2"/>
        <v>1.3019999999999925</v>
      </c>
      <c r="AF18" s="86">
        <f t="shared" si="2"/>
        <v>1.313999999999993</v>
      </c>
      <c r="AG18" s="86">
        <f t="shared" si="2"/>
        <v>1.3269999999999982</v>
      </c>
      <c r="AH18" s="86">
        <f t="shared" si="2"/>
        <v>1.3389999999999986</v>
      </c>
    </row>
    <row r="19" spans="1:34" ht="12.75">
      <c r="A19" s="1"/>
      <c r="C19">
        <v>19.6</v>
      </c>
      <c r="D19" s="103">
        <v>95.97</v>
      </c>
      <c r="E19" s="86">
        <f t="shared" si="0"/>
        <v>0.06300000000000239</v>
      </c>
      <c r="F19" s="86">
        <f t="shared" si="0"/>
        <v>0.22799999999999443</v>
      </c>
      <c r="G19" s="86">
        <f t="shared" si="0"/>
        <v>0.546999999999997</v>
      </c>
      <c r="H19" s="86">
        <f t="shared" si="0"/>
        <v>0.777000000000001</v>
      </c>
      <c r="I19" s="86">
        <f t="shared" si="0"/>
        <v>0.8840000000000003</v>
      </c>
      <c r="J19" s="86">
        <f t="shared" si="0"/>
        <v>0.9689999999999941</v>
      </c>
      <c r="K19" s="86">
        <f t="shared" si="0"/>
        <v>1.034000000000006</v>
      </c>
      <c r="L19" s="86">
        <f t="shared" si="0"/>
        <v>1.0900000000000034</v>
      </c>
      <c r="M19" s="86">
        <f t="shared" si="0"/>
        <v>1.1389999999999958</v>
      </c>
      <c r="N19" s="86">
        <f t="shared" si="0"/>
        <v>1.1839999999999975</v>
      </c>
      <c r="O19" s="86">
        <f t="shared" si="1"/>
        <v>1.2210000000000036</v>
      </c>
      <c r="P19" s="86">
        <f t="shared" si="1"/>
        <v>1.2579999999999956</v>
      </c>
      <c r="Q19" s="86">
        <f t="shared" si="1"/>
        <v>1.2879999999999967</v>
      </c>
      <c r="R19" s="86">
        <f t="shared" si="1"/>
        <v>1.3179999999999978</v>
      </c>
      <c r="S19" s="86">
        <f t="shared" si="1"/>
        <v>1.3430000000000035</v>
      </c>
      <c r="T19" s="86">
        <f t="shared" si="1"/>
        <v>1.3689999999999998</v>
      </c>
      <c r="U19" s="86">
        <f t="shared" si="1"/>
        <v>1.3910000000000053</v>
      </c>
      <c r="V19" s="86">
        <f t="shared" si="1"/>
        <v>1.4129999999999967</v>
      </c>
      <c r="W19" s="86">
        <f t="shared" si="1"/>
        <v>1.4320000000000022</v>
      </c>
      <c r="X19" s="86">
        <f t="shared" si="1"/>
        <v>1.4519999999999982</v>
      </c>
      <c r="Y19" s="86">
        <f t="shared" si="2"/>
        <v>1.468999999999994</v>
      </c>
      <c r="Z19" s="86">
        <f t="shared" si="2"/>
        <v>1.4860000000000042</v>
      </c>
      <c r="AA19" s="86">
        <f t="shared" si="2"/>
        <v>1.5030000000000001</v>
      </c>
      <c r="AB19" s="86">
        <f t="shared" si="2"/>
        <v>1.5180000000000007</v>
      </c>
      <c r="AC19" s="86">
        <f t="shared" si="2"/>
        <v>1.5330000000000013</v>
      </c>
      <c r="AD19" s="86">
        <f t="shared" si="2"/>
        <v>1.546999999999997</v>
      </c>
      <c r="AE19" s="86">
        <f t="shared" si="2"/>
        <v>1.5619999999999976</v>
      </c>
      <c r="AF19" s="86">
        <f t="shared" si="2"/>
        <v>1.573999999999998</v>
      </c>
      <c r="AG19" s="86">
        <f t="shared" si="2"/>
        <v>1.5870000000000033</v>
      </c>
      <c r="AH19" s="86">
        <f t="shared" si="2"/>
        <v>1.5990000000000038</v>
      </c>
    </row>
    <row r="20" spans="1:34" ht="12.75">
      <c r="A20" s="1"/>
      <c r="C20">
        <v>20.5</v>
      </c>
      <c r="D20" s="103">
        <v>94.16</v>
      </c>
      <c r="E20" s="86">
        <f t="shared" si="0"/>
        <v>1.8730000000000047</v>
      </c>
      <c r="F20" s="86">
        <f t="shared" si="0"/>
        <v>2.0379999999999967</v>
      </c>
      <c r="G20" s="86">
        <f t="shared" si="0"/>
        <v>2.3569999999999993</v>
      </c>
      <c r="H20" s="86">
        <f t="shared" si="0"/>
        <v>2.5870000000000033</v>
      </c>
      <c r="I20" s="86">
        <f t="shared" si="0"/>
        <v>2.6940000000000026</v>
      </c>
      <c r="J20" s="86">
        <f t="shared" si="0"/>
        <v>2.7789999999999964</v>
      </c>
      <c r="K20" s="86">
        <f t="shared" si="0"/>
        <v>2.8440000000000083</v>
      </c>
      <c r="L20" s="86">
        <f t="shared" si="0"/>
        <v>2.9000000000000057</v>
      </c>
      <c r="M20" s="86">
        <f t="shared" si="0"/>
        <v>2.948999999999998</v>
      </c>
      <c r="N20" s="86">
        <f t="shared" si="0"/>
        <v>2.9939999999999998</v>
      </c>
      <c r="O20" s="86">
        <f t="shared" si="1"/>
        <v>3.031000000000006</v>
      </c>
      <c r="P20" s="86">
        <f t="shared" si="1"/>
        <v>3.067999999999998</v>
      </c>
      <c r="Q20" s="86">
        <f t="shared" si="1"/>
        <v>3.097999999999999</v>
      </c>
      <c r="R20" s="86">
        <f t="shared" si="1"/>
        <v>3.128</v>
      </c>
      <c r="S20" s="86">
        <f t="shared" si="1"/>
        <v>3.153000000000006</v>
      </c>
      <c r="T20" s="86">
        <f t="shared" si="1"/>
        <v>3.179000000000002</v>
      </c>
      <c r="U20" s="86">
        <f t="shared" si="1"/>
        <v>3.2010000000000076</v>
      </c>
      <c r="V20" s="86">
        <f t="shared" si="1"/>
        <v>3.222999999999999</v>
      </c>
      <c r="W20" s="86">
        <f t="shared" si="1"/>
        <v>3.2420000000000044</v>
      </c>
      <c r="X20" s="86">
        <f t="shared" si="1"/>
        <v>3.2620000000000005</v>
      </c>
      <c r="Y20" s="86">
        <f t="shared" si="2"/>
        <v>3.2789999999999964</v>
      </c>
      <c r="Z20" s="86">
        <f t="shared" si="2"/>
        <v>3.2960000000000065</v>
      </c>
      <c r="AA20" s="86">
        <f t="shared" si="2"/>
        <v>3.3130000000000024</v>
      </c>
      <c r="AB20" s="86">
        <f t="shared" si="2"/>
        <v>3.328000000000003</v>
      </c>
      <c r="AC20" s="86">
        <f t="shared" si="2"/>
        <v>3.3430000000000035</v>
      </c>
      <c r="AD20" s="86">
        <f t="shared" si="2"/>
        <v>3.3569999999999993</v>
      </c>
      <c r="AE20" s="86">
        <f t="shared" si="2"/>
        <v>3.372</v>
      </c>
      <c r="AF20" s="86">
        <f t="shared" si="2"/>
        <v>3.3840000000000003</v>
      </c>
      <c r="AG20" s="86">
        <f t="shared" si="2"/>
        <v>3.3970000000000056</v>
      </c>
      <c r="AH20" s="86">
        <f t="shared" si="2"/>
        <v>3.409000000000006</v>
      </c>
    </row>
    <row r="21" spans="1:34" ht="12.75">
      <c r="A21" s="1"/>
      <c r="C21">
        <v>24.3</v>
      </c>
      <c r="D21" s="103">
        <v>94.44</v>
      </c>
      <c r="E21" s="86">
        <f t="shared" si="0"/>
        <v>1.5930000000000035</v>
      </c>
      <c r="F21" s="86">
        <f t="shared" si="0"/>
        <v>1.7579999999999956</v>
      </c>
      <c r="G21" s="86">
        <f t="shared" si="0"/>
        <v>2.076999999999998</v>
      </c>
      <c r="H21" s="86">
        <f t="shared" si="0"/>
        <v>2.307000000000002</v>
      </c>
      <c r="I21" s="86">
        <f t="shared" si="0"/>
        <v>2.4140000000000015</v>
      </c>
      <c r="J21" s="86">
        <f t="shared" si="0"/>
        <v>2.4989999999999952</v>
      </c>
      <c r="K21" s="86">
        <f t="shared" si="0"/>
        <v>2.564000000000007</v>
      </c>
      <c r="L21" s="86">
        <f t="shared" si="0"/>
        <v>2.6200000000000045</v>
      </c>
      <c r="M21" s="86">
        <f t="shared" si="0"/>
        <v>2.668999999999997</v>
      </c>
      <c r="N21" s="86">
        <f t="shared" si="0"/>
        <v>2.7139999999999986</v>
      </c>
      <c r="O21" s="86">
        <f t="shared" si="1"/>
        <v>2.7510000000000048</v>
      </c>
      <c r="P21" s="86">
        <f t="shared" si="1"/>
        <v>2.7879999999999967</v>
      </c>
      <c r="Q21" s="86">
        <f t="shared" si="1"/>
        <v>2.817999999999998</v>
      </c>
      <c r="R21" s="86">
        <f t="shared" si="1"/>
        <v>2.847999999999999</v>
      </c>
      <c r="S21" s="86">
        <f t="shared" si="1"/>
        <v>2.8730000000000047</v>
      </c>
      <c r="T21" s="86">
        <f t="shared" si="1"/>
        <v>2.899000000000001</v>
      </c>
      <c r="U21" s="86">
        <f t="shared" si="1"/>
        <v>2.9210000000000065</v>
      </c>
      <c r="V21" s="86">
        <f t="shared" si="1"/>
        <v>2.942999999999998</v>
      </c>
      <c r="W21" s="86">
        <f t="shared" si="1"/>
        <v>2.9620000000000033</v>
      </c>
      <c r="X21" s="86">
        <f t="shared" si="1"/>
        <v>2.9819999999999993</v>
      </c>
      <c r="Y21" s="86">
        <f t="shared" si="2"/>
        <v>2.9989999999999952</v>
      </c>
      <c r="Z21" s="86">
        <f t="shared" si="2"/>
        <v>3.0160000000000053</v>
      </c>
      <c r="AA21" s="86">
        <f t="shared" si="2"/>
        <v>3.0330000000000013</v>
      </c>
      <c r="AB21" s="86">
        <f t="shared" si="2"/>
        <v>3.048000000000002</v>
      </c>
      <c r="AC21" s="86">
        <f t="shared" si="2"/>
        <v>3.0630000000000024</v>
      </c>
      <c r="AD21" s="86">
        <f t="shared" si="2"/>
        <v>3.076999999999998</v>
      </c>
      <c r="AE21" s="86">
        <f t="shared" si="2"/>
        <v>3.0919999999999987</v>
      </c>
      <c r="AF21" s="86">
        <f t="shared" si="2"/>
        <v>3.103999999999999</v>
      </c>
      <c r="AG21" s="86">
        <f t="shared" si="2"/>
        <v>3.1170000000000044</v>
      </c>
      <c r="AH21" s="86">
        <f t="shared" si="2"/>
        <v>3.129000000000005</v>
      </c>
    </row>
    <row r="22" spans="1:34" ht="12.75">
      <c r="A22" s="1"/>
      <c r="C22">
        <v>25</v>
      </c>
      <c r="D22" s="103">
        <v>96.38</v>
      </c>
      <c r="E22" s="86">
        <f t="shared" si="0"/>
      </c>
      <c r="F22" s="86">
        <f t="shared" si="0"/>
      </c>
      <c r="G22" s="86">
        <f t="shared" si="0"/>
        <v>0.13700000000000045</v>
      </c>
      <c r="H22" s="86">
        <f t="shared" si="0"/>
        <v>0.36700000000000443</v>
      </c>
      <c r="I22" s="86">
        <f t="shared" si="0"/>
        <v>0.47400000000000375</v>
      </c>
      <c r="J22" s="86">
        <f t="shared" si="0"/>
        <v>0.5589999999999975</v>
      </c>
      <c r="K22" s="86">
        <f t="shared" si="0"/>
        <v>0.6240000000000094</v>
      </c>
      <c r="L22" s="86">
        <f t="shared" si="0"/>
        <v>0.6800000000000068</v>
      </c>
      <c r="M22" s="86">
        <f t="shared" si="0"/>
        <v>0.7289999999999992</v>
      </c>
      <c r="N22" s="86">
        <f t="shared" si="0"/>
        <v>0.7740000000000009</v>
      </c>
      <c r="O22" s="86">
        <f t="shared" si="1"/>
        <v>0.811000000000007</v>
      </c>
      <c r="P22" s="86">
        <f t="shared" si="1"/>
        <v>0.847999999999999</v>
      </c>
      <c r="Q22" s="86">
        <f t="shared" si="1"/>
        <v>0.8780000000000001</v>
      </c>
      <c r="R22" s="86">
        <f t="shared" si="1"/>
        <v>0.9080000000000013</v>
      </c>
      <c r="S22" s="86">
        <f t="shared" si="1"/>
        <v>0.9330000000000069</v>
      </c>
      <c r="T22" s="86">
        <f t="shared" si="1"/>
        <v>0.9590000000000032</v>
      </c>
      <c r="U22" s="86">
        <f t="shared" si="1"/>
        <v>0.9810000000000088</v>
      </c>
      <c r="V22" s="86">
        <f t="shared" si="1"/>
        <v>1.0030000000000001</v>
      </c>
      <c r="W22" s="86">
        <f t="shared" si="1"/>
        <v>1.0220000000000056</v>
      </c>
      <c r="X22" s="86">
        <f t="shared" si="1"/>
        <v>1.0420000000000016</v>
      </c>
      <c r="Y22" s="86">
        <f t="shared" si="2"/>
        <v>1.0589999999999975</v>
      </c>
      <c r="Z22" s="86">
        <f t="shared" si="2"/>
        <v>1.0760000000000076</v>
      </c>
      <c r="AA22" s="86">
        <f t="shared" si="2"/>
        <v>1.0930000000000035</v>
      </c>
      <c r="AB22" s="86">
        <f t="shared" si="2"/>
        <v>1.108000000000004</v>
      </c>
      <c r="AC22" s="86">
        <f t="shared" si="2"/>
        <v>1.1230000000000047</v>
      </c>
      <c r="AD22" s="86">
        <f t="shared" si="2"/>
        <v>1.1370000000000005</v>
      </c>
      <c r="AE22" s="86">
        <f t="shared" si="2"/>
        <v>1.152000000000001</v>
      </c>
      <c r="AF22" s="86">
        <f t="shared" si="2"/>
        <v>1.1640000000000015</v>
      </c>
      <c r="AG22" s="86">
        <f t="shared" si="2"/>
        <v>1.1770000000000067</v>
      </c>
      <c r="AH22" s="86">
        <f t="shared" si="2"/>
        <v>1.1890000000000072</v>
      </c>
    </row>
    <row r="23" spans="1:34" ht="12.75">
      <c r="A23" s="1"/>
      <c r="C23">
        <v>27.5</v>
      </c>
      <c r="D23" s="103">
        <v>96.7</v>
      </c>
      <c r="E23" s="86">
        <f t="shared" si="0"/>
      </c>
      <c r="F23" s="86">
        <f t="shared" si="0"/>
      </c>
      <c r="G23" s="86">
        <f t="shared" si="0"/>
      </c>
      <c r="H23" s="86">
        <f t="shared" si="0"/>
        <v>0.046999999999997044</v>
      </c>
      <c r="I23" s="86">
        <f t="shared" si="0"/>
        <v>0.15399999999999636</v>
      </c>
      <c r="J23" s="86">
        <f t="shared" si="0"/>
        <v>0.2389999999999901</v>
      </c>
      <c r="K23" s="86">
        <f t="shared" si="0"/>
        <v>0.30400000000000205</v>
      </c>
      <c r="L23" s="86">
        <f t="shared" si="0"/>
        <v>0.35999999999999943</v>
      </c>
      <c r="M23" s="86">
        <f t="shared" si="0"/>
        <v>0.4089999999999918</v>
      </c>
      <c r="N23" s="86">
        <f t="shared" si="0"/>
        <v>0.4539999999999935</v>
      </c>
      <c r="O23" s="86">
        <f t="shared" si="1"/>
        <v>0.49099999999999966</v>
      </c>
      <c r="P23" s="86">
        <f t="shared" si="1"/>
        <v>0.5279999999999916</v>
      </c>
      <c r="Q23" s="86">
        <f t="shared" si="1"/>
        <v>0.5579999999999927</v>
      </c>
      <c r="R23" s="86">
        <f t="shared" si="1"/>
        <v>0.5879999999999939</v>
      </c>
      <c r="S23" s="86">
        <f t="shared" si="1"/>
        <v>0.6129999999999995</v>
      </c>
      <c r="T23" s="86">
        <f t="shared" si="1"/>
        <v>0.6389999999999958</v>
      </c>
      <c r="U23" s="86">
        <f t="shared" si="1"/>
        <v>0.6610000000000014</v>
      </c>
      <c r="V23" s="86">
        <f t="shared" si="1"/>
        <v>0.6829999999999927</v>
      </c>
      <c r="W23" s="86">
        <f t="shared" si="1"/>
        <v>0.7019999999999982</v>
      </c>
      <c r="X23" s="86">
        <f t="shared" si="1"/>
        <v>0.7219999999999942</v>
      </c>
      <c r="Y23" s="86">
        <f t="shared" si="2"/>
        <v>0.7389999999999901</v>
      </c>
      <c r="Z23" s="86">
        <f t="shared" si="2"/>
        <v>0.7560000000000002</v>
      </c>
      <c r="AA23" s="86">
        <f t="shared" si="2"/>
        <v>0.7729999999999961</v>
      </c>
      <c r="AB23" s="86">
        <f t="shared" si="2"/>
        <v>0.7879999999999967</v>
      </c>
      <c r="AC23" s="86">
        <f t="shared" si="2"/>
        <v>0.8029999999999973</v>
      </c>
      <c r="AD23" s="86">
        <f t="shared" si="2"/>
        <v>0.8169999999999931</v>
      </c>
      <c r="AE23" s="86">
        <f t="shared" si="2"/>
        <v>0.8319999999999936</v>
      </c>
      <c r="AF23" s="86">
        <f t="shared" si="2"/>
        <v>0.8439999999999941</v>
      </c>
      <c r="AG23" s="86">
        <f t="shared" si="2"/>
        <v>0.8569999999999993</v>
      </c>
      <c r="AH23" s="86">
        <f t="shared" si="2"/>
        <v>0.8689999999999998</v>
      </c>
    </row>
    <row r="24" spans="1:34" ht="12.75">
      <c r="A24" s="1"/>
      <c r="C24">
        <v>28.8</v>
      </c>
      <c r="D24" s="103">
        <v>94.75</v>
      </c>
      <c r="E24" s="86">
        <f aca="true" t="shared" si="3" ref="E24:N34">IF(E$2&lt;$D24,"",E$2-$D24)</f>
        <v>1.2830000000000013</v>
      </c>
      <c r="F24" s="86">
        <f t="shared" si="3"/>
        <v>1.4479999999999933</v>
      </c>
      <c r="G24" s="86">
        <f t="shared" si="3"/>
        <v>1.766999999999996</v>
      </c>
      <c r="H24" s="86">
        <f t="shared" si="3"/>
        <v>1.9969999999999999</v>
      </c>
      <c r="I24" s="86">
        <f t="shared" si="3"/>
        <v>2.103999999999999</v>
      </c>
      <c r="J24" s="86">
        <f t="shared" si="3"/>
        <v>2.188999999999993</v>
      </c>
      <c r="K24" s="86">
        <f t="shared" si="3"/>
        <v>2.254000000000005</v>
      </c>
      <c r="L24" s="86">
        <f t="shared" si="3"/>
        <v>2.3100000000000023</v>
      </c>
      <c r="M24" s="86">
        <f t="shared" si="3"/>
        <v>2.3589999999999947</v>
      </c>
      <c r="N24" s="86">
        <f t="shared" si="3"/>
        <v>2.4039999999999964</v>
      </c>
      <c r="O24" s="86">
        <f aca="true" t="shared" si="4" ref="O24:X34">IF(O$2&lt;$D24,"",O$2-$D24)</f>
        <v>2.4410000000000025</v>
      </c>
      <c r="P24" s="86">
        <f t="shared" si="4"/>
        <v>2.4779999999999944</v>
      </c>
      <c r="Q24" s="86">
        <f t="shared" si="4"/>
        <v>2.5079999999999956</v>
      </c>
      <c r="R24" s="86">
        <f t="shared" si="4"/>
        <v>2.5379999999999967</v>
      </c>
      <c r="S24" s="86">
        <f t="shared" si="4"/>
        <v>2.5630000000000024</v>
      </c>
      <c r="T24" s="86">
        <f t="shared" si="4"/>
        <v>2.5889999999999986</v>
      </c>
      <c r="U24" s="86">
        <f t="shared" si="4"/>
        <v>2.611000000000004</v>
      </c>
      <c r="V24" s="86">
        <f t="shared" si="4"/>
        <v>2.6329999999999956</v>
      </c>
      <c r="W24" s="86">
        <f t="shared" si="4"/>
        <v>2.652000000000001</v>
      </c>
      <c r="X24" s="86">
        <f t="shared" si="4"/>
        <v>2.671999999999997</v>
      </c>
      <c r="Y24" s="86">
        <f aca="true" t="shared" si="5" ref="Y24:AH34">IF(Y$2&lt;$D24,"",Y$2-$D24)</f>
        <v>2.688999999999993</v>
      </c>
      <c r="Z24" s="86">
        <f t="shared" si="5"/>
        <v>2.706000000000003</v>
      </c>
      <c r="AA24" s="86">
        <f t="shared" si="5"/>
        <v>2.722999999999999</v>
      </c>
      <c r="AB24" s="86">
        <f t="shared" si="5"/>
        <v>2.7379999999999995</v>
      </c>
      <c r="AC24" s="86">
        <f t="shared" si="5"/>
        <v>2.753</v>
      </c>
      <c r="AD24" s="86">
        <f t="shared" si="5"/>
        <v>2.766999999999996</v>
      </c>
      <c r="AE24" s="86">
        <f t="shared" si="5"/>
        <v>2.7819999999999965</v>
      </c>
      <c r="AF24" s="86">
        <f t="shared" si="5"/>
        <v>2.793999999999997</v>
      </c>
      <c r="AG24" s="86">
        <f t="shared" si="5"/>
        <v>2.807000000000002</v>
      </c>
      <c r="AH24" s="86">
        <f t="shared" si="5"/>
        <v>2.8190000000000026</v>
      </c>
    </row>
    <row r="25" spans="1:34" ht="12.75">
      <c r="A25" s="1"/>
      <c r="C25">
        <v>34</v>
      </c>
      <c r="D25" s="103">
        <v>95.17</v>
      </c>
      <c r="E25" s="86">
        <f t="shared" si="3"/>
        <v>0.8629999999999995</v>
      </c>
      <c r="F25" s="86">
        <f t="shared" si="3"/>
        <v>1.0279999999999916</v>
      </c>
      <c r="G25" s="86">
        <f t="shared" si="3"/>
        <v>1.3469999999999942</v>
      </c>
      <c r="H25" s="86">
        <f t="shared" si="3"/>
        <v>1.5769999999999982</v>
      </c>
      <c r="I25" s="86">
        <f t="shared" si="3"/>
        <v>1.6839999999999975</v>
      </c>
      <c r="J25" s="86">
        <f t="shared" si="3"/>
        <v>1.7689999999999912</v>
      </c>
      <c r="K25" s="86">
        <f t="shared" si="3"/>
        <v>1.8340000000000032</v>
      </c>
      <c r="L25" s="86">
        <f t="shared" si="3"/>
        <v>1.8900000000000006</v>
      </c>
      <c r="M25" s="86">
        <f t="shared" si="3"/>
        <v>1.938999999999993</v>
      </c>
      <c r="N25" s="86">
        <f t="shared" si="3"/>
        <v>1.9839999999999947</v>
      </c>
      <c r="O25" s="86">
        <f t="shared" si="4"/>
        <v>2.021000000000001</v>
      </c>
      <c r="P25" s="86">
        <f t="shared" si="4"/>
        <v>2.0579999999999927</v>
      </c>
      <c r="Q25" s="86">
        <f t="shared" si="4"/>
        <v>2.087999999999994</v>
      </c>
      <c r="R25" s="86">
        <f t="shared" si="4"/>
        <v>2.117999999999995</v>
      </c>
      <c r="S25" s="86">
        <f t="shared" si="4"/>
        <v>2.1430000000000007</v>
      </c>
      <c r="T25" s="86">
        <f t="shared" si="4"/>
        <v>2.168999999999997</v>
      </c>
      <c r="U25" s="86">
        <f t="shared" si="4"/>
        <v>2.1910000000000025</v>
      </c>
      <c r="V25" s="86">
        <f t="shared" si="4"/>
        <v>2.212999999999994</v>
      </c>
      <c r="W25" s="86">
        <f t="shared" si="4"/>
        <v>2.2319999999999993</v>
      </c>
      <c r="X25" s="86">
        <f t="shared" si="4"/>
        <v>2.2519999999999953</v>
      </c>
      <c r="Y25" s="86">
        <f t="shared" si="5"/>
        <v>2.2689999999999912</v>
      </c>
      <c r="Z25" s="86">
        <f t="shared" si="5"/>
        <v>2.2860000000000014</v>
      </c>
      <c r="AA25" s="86">
        <f t="shared" si="5"/>
        <v>2.3029999999999973</v>
      </c>
      <c r="AB25" s="86">
        <f t="shared" si="5"/>
        <v>2.317999999999998</v>
      </c>
      <c r="AC25" s="86">
        <f t="shared" si="5"/>
        <v>2.3329999999999984</v>
      </c>
      <c r="AD25" s="86">
        <f t="shared" si="5"/>
        <v>2.346999999999994</v>
      </c>
      <c r="AE25" s="86">
        <f t="shared" si="5"/>
        <v>2.3619999999999948</v>
      </c>
      <c r="AF25" s="86">
        <f t="shared" si="5"/>
        <v>2.3739999999999952</v>
      </c>
      <c r="AG25" s="86">
        <f t="shared" si="5"/>
        <v>2.3870000000000005</v>
      </c>
      <c r="AH25" s="86">
        <f t="shared" si="5"/>
        <v>2.399000000000001</v>
      </c>
    </row>
    <row r="26" spans="1:34" ht="12.75">
      <c r="A26" s="1"/>
      <c r="C26">
        <v>39</v>
      </c>
      <c r="D26" s="103">
        <v>94.97</v>
      </c>
      <c r="E26" s="86">
        <f t="shared" si="3"/>
        <v>1.0630000000000024</v>
      </c>
      <c r="F26" s="86">
        <f t="shared" si="3"/>
        <v>1.2279999999999944</v>
      </c>
      <c r="G26" s="86">
        <f t="shared" si="3"/>
        <v>1.546999999999997</v>
      </c>
      <c r="H26" s="86">
        <f t="shared" si="3"/>
        <v>1.777000000000001</v>
      </c>
      <c r="I26" s="86">
        <f t="shared" si="3"/>
        <v>1.8840000000000003</v>
      </c>
      <c r="J26" s="86">
        <f t="shared" si="3"/>
        <v>1.968999999999994</v>
      </c>
      <c r="K26" s="86">
        <f t="shared" si="3"/>
        <v>2.034000000000006</v>
      </c>
      <c r="L26" s="86">
        <f t="shared" si="3"/>
        <v>2.0900000000000034</v>
      </c>
      <c r="M26" s="86">
        <f t="shared" si="3"/>
        <v>2.138999999999996</v>
      </c>
      <c r="N26" s="86">
        <f t="shared" si="3"/>
        <v>2.1839999999999975</v>
      </c>
      <c r="O26" s="86">
        <f t="shared" si="4"/>
        <v>2.2210000000000036</v>
      </c>
      <c r="P26" s="86">
        <f t="shared" si="4"/>
        <v>2.2579999999999956</v>
      </c>
      <c r="Q26" s="86">
        <f t="shared" si="4"/>
        <v>2.2879999999999967</v>
      </c>
      <c r="R26" s="86">
        <f t="shared" si="4"/>
        <v>2.317999999999998</v>
      </c>
      <c r="S26" s="86">
        <f t="shared" si="4"/>
        <v>2.3430000000000035</v>
      </c>
      <c r="T26" s="86">
        <f t="shared" si="4"/>
        <v>2.3689999999999998</v>
      </c>
      <c r="U26" s="86">
        <f t="shared" si="4"/>
        <v>2.3910000000000053</v>
      </c>
      <c r="V26" s="86">
        <f t="shared" si="4"/>
        <v>2.4129999999999967</v>
      </c>
      <c r="W26" s="86">
        <f t="shared" si="4"/>
        <v>2.432000000000002</v>
      </c>
      <c r="X26" s="86">
        <f t="shared" si="4"/>
        <v>2.451999999999998</v>
      </c>
      <c r="Y26" s="86">
        <f t="shared" si="5"/>
        <v>2.468999999999994</v>
      </c>
      <c r="Z26" s="86">
        <f t="shared" si="5"/>
        <v>2.486000000000004</v>
      </c>
      <c r="AA26" s="86">
        <f t="shared" si="5"/>
        <v>2.503</v>
      </c>
      <c r="AB26" s="86">
        <f t="shared" si="5"/>
        <v>2.5180000000000007</v>
      </c>
      <c r="AC26" s="86">
        <f t="shared" si="5"/>
        <v>2.5330000000000013</v>
      </c>
      <c r="AD26" s="86">
        <f t="shared" si="5"/>
        <v>2.546999999999997</v>
      </c>
      <c r="AE26" s="86">
        <f t="shared" si="5"/>
        <v>2.5619999999999976</v>
      </c>
      <c r="AF26" s="86">
        <f t="shared" si="5"/>
        <v>2.573999999999998</v>
      </c>
      <c r="AG26" s="86">
        <f t="shared" si="5"/>
        <v>2.5870000000000033</v>
      </c>
      <c r="AH26" s="86">
        <f t="shared" si="5"/>
        <v>2.5990000000000038</v>
      </c>
    </row>
    <row r="27" spans="1:34" ht="12.75">
      <c r="A27" s="1"/>
      <c r="C27">
        <v>42.5</v>
      </c>
      <c r="D27" s="103">
        <v>94.99</v>
      </c>
      <c r="E27" s="86">
        <f t="shared" si="3"/>
        <v>1.0430000000000064</v>
      </c>
      <c r="F27" s="86">
        <f t="shared" si="3"/>
        <v>1.2079999999999984</v>
      </c>
      <c r="G27" s="86">
        <f t="shared" si="3"/>
        <v>1.527000000000001</v>
      </c>
      <c r="H27" s="86">
        <f t="shared" si="3"/>
        <v>1.757000000000005</v>
      </c>
      <c r="I27" s="86">
        <f t="shared" si="3"/>
        <v>1.8640000000000043</v>
      </c>
      <c r="J27" s="86">
        <f t="shared" si="3"/>
        <v>1.948999999999998</v>
      </c>
      <c r="K27" s="86">
        <f t="shared" si="3"/>
        <v>2.01400000000001</v>
      </c>
      <c r="L27" s="86">
        <f t="shared" si="3"/>
        <v>2.0700000000000074</v>
      </c>
      <c r="M27" s="86">
        <f t="shared" si="3"/>
        <v>2.1189999999999998</v>
      </c>
      <c r="N27" s="86">
        <f t="shared" si="3"/>
        <v>2.1640000000000015</v>
      </c>
      <c r="O27" s="86">
        <f t="shared" si="4"/>
        <v>2.2010000000000076</v>
      </c>
      <c r="P27" s="86">
        <f t="shared" si="4"/>
        <v>2.2379999999999995</v>
      </c>
      <c r="Q27" s="86">
        <f t="shared" si="4"/>
        <v>2.2680000000000007</v>
      </c>
      <c r="R27" s="86">
        <f t="shared" si="4"/>
        <v>2.298000000000002</v>
      </c>
      <c r="S27" s="86">
        <f t="shared" si="4"/>
        <v>2.3230000000000075</v>
      </c>
      <c r="T27" s="86">
        <f t="shared" si="4"/>
        <v>2.3490000000000038</v>
      </c>
      <c r="U27" s="86">
        <f t="shared" si="4"/>
        <v>2.3710000000000093</v>
      </c>
      <c r="V27" s="86">
        <f t="shared" si="4"/>
        <v>2.3930000000000007</v>
      </c>
      <c r="W27" s="86">
        <f t="shared" si="4"/>
        <v>2.412000000000006</v>
      </c>
      <c r="X27" s="86">
        <f t="shared" si="4"/>
        <v>2.432000000000002</v>
      </c>
      <c r="Y27" s="86">
        <f t="shared" si="5"/>
        <v>2.448999999999998</v>
      </c>
      <c r="Z27" s="86">
        <f t="shared" si="5"/>
        <v>2.466000000000008</v>
      </c>
      <c r="AA27" s="86">
        <f t="shared" si="5"/>
        <v>2.483000000000004</v>
      </c>
      <c r="AB27" s="86">
        <f t="shared" si="5"/>
        <v>2.4980000000000047</v>
      </c>
      <c r="AC27" s="86">
        <f t="shared" si="5"/>
        <v>2.5130000000000052</v>
      </c>
      <c r="AD27" s="86">
        <f t="shared" si="5"/>
        <v>2.527000000000001</v>
      </c>
      <c r="AE27" s="86">
        <f t="shared" si="5"/>
        <v>2.5420000000000016</v>
      </c>
      <c r="AF27" s="86">
        <f t="shared" si="5"/>
        <v>2.554000000000002</v>
      </c>
      <c r="AG27" s="86">
        <f t="shared" si="5"/>
        <v>2.5670000000000073</v>
      </c>
      <c r="AH27" s="86">
        <f t="shared" si="5"/>
        <v>2.5790000000000077</v>
      </c>
    </row>
    <row r="28" spans="1:34" ht="12.75">
      <c r="A28" s="1"/>
      <c r="C28">
        <v>47.4</v>
      </c>
      <c r="D28" s="103">
        <v>95.2</v>
      </c>
      <c r="E28" s="86">
        <f t="shared" si="3"/>
        <v>0.8329999999999984</v>
      </c>
      <c r="F28" s="86">
        <f t="shared" si="3"/>
        <v>0.9979999999999905</v>
      </c>
      <c r="G28" s="86">
        <f t="shared" si="3"/>
        <v>1.316999999999993</v>
      </c>
      <c r="H28" s="86">
        <f t="shared" si="3"/>
        <v>1.546999999999997</v>
      </c>
      <c r="I28" s="86">
        <f t="shared" si="3"/>
        <v>1.6539999999999964</v>
      </c>
      <c r="J28" s="86">
        <f t="shared" si="3"/>
        <v>1.73899999999999</v>
      </c>
      <c r="K28" s="86">
        <f t="shared" si="3"/>
        <v>1.804000000000002</v>
      </c>
      <c r="L28" s="86">
        <f t="shared" si="3"/>
        <v>1.8599999999999994</v>
      </c>
      <c r="M28" s="86">
        <f t="shared" si="3"/>
        <v>1.9089999999999918</v>
      </c>
      <c r="N28" s="86">
        <f t="shared" si="3"/>
        <v>1.9539999999999935</v>
      </c>
      <c r="O28" s="86">
        <f t="shared" si="4"/>
        <v>1.9909999999999997</v>
      </c>
      <c r="P28" s="86">
        <f t="shared" si="4"/>
        <v>2.0279999999999916</v>
      </c>
      <c r="Q28" s="86">
        <f t="shared" si="4"/>
        <v>2.0579999999999927</v>
      </c>
      <c r="R28" s="86">
        <f t="shared" si="4"/>
        <v>2.087999999999994</v>
      </c>
      <c r="S28" s="86">
        <f t="shared" si="4"/>
        <v>2.1129999999999995</v>
      </c>
      <c r="T28" s="86">
        <f t="shared" si="4"/>
        <v>2.138999999999996</v>
      </c>
      <c r="U28" s="86">
        <f t="shared" si="4"/>
        <v>2.1610000000000014</v>
      </c>
      <c r="V28" s="86">
        <f t="shared" si="4"/>
        <v>2.1829999999999927</v>
      </c>
      <c r="W28" s="86">
        <f t="shared" si="4"/>
        <v>2.201999999999998</v>
      </c>
      <c r="X28" s="86">
        <f t="shared" si="4"/>
        <v>2.221999999999994</v>
      </c>
      <c r="Y28" s="86">
        <f t="shared" si="5"/>
        <v>2.23899999999999</v>
      </c>
      <c r="Z28" s="86">
        <f t="shared" si="5"/>
        <v>2.2560000000000002</v>
      </c>
      <c r="AA28" s="86">
        <f t="shared" si="5"/>
        <v>2.272999999999996</v>
      </c>
      <c r="AB28" s="86">
        <f t="shared" si="5"/>
        <v>2.2879999999999967</v>
      </c>
      <c r="AC28" s="86">
        <f t="shared" si="5"/>
        <v>2.3029999999999973</v>
      </c>
      <c r="AD28" s="86">
        <f t="shared" si="5"/>
        <v>2.316999999999993</v>
      </c>
      <c r="AE28" s="86">
        <f t="shared" si="5"/>
        <v>2.3319999999999936</v>
      </c>
      <c r="AF28" s="86">
        <f t="shared" si="5"/>
        <v>2.343999999999994</v>
      </c>
      <c r="AG28" s="86">
        <f t="shared" si="5"/>
        <v>2.3569999999999993</v>
      </c>
      <c r="AH28" s="86">
        <f t="shared" si="5"/>
        <v>2.3689999999999998</v>
      </c>
    </row>
    <row r="29" spans="1:34" ht="12.75">
      <c r="A29" s="1"/>
      <c r="C29">
        <v>52.5</v>
      </c>
      <c r="D29" s="103">
        <v>94.98</v>
      </c>
      <c r="E29" s="86">
        <f t="shared" si="3"/>
        <v>1.0529999999999973</v>
      </c>
      <c r="F29" s="86">
        <f t="shared" si="3"/>
        <v>1.2179999999999893</v>
      </c>
      <c r="G29" s="86">
        <f t="shared" si="3"/>
        <v>1.536999999999992</v>
      </c>
      <c r="H29" s="86">
        <f t="shared" si="3"/>
        <v>1.766999999999996</v>
      </c>
      <c r="I29" s="86">
        <f t="shared" si="3"/>
        <v>1.8739999999999952</v>
      </c>
      <c r="J29" s="86">
        <f t="shared" si="3"/>
        <v>1.958999999999989</v>
      </c>
      <c r="K29" s="86">
        <f t="shared" si="3"/>
        <v>2.024000000000001</v>
      </c>
      <c r="L29" s="86">
        <f t="shared" si="3"/>
        <v>2.0799999999999983</v>
      </c>
      <c r="M29" s="86">
        <f t="shared" si="3"/>
        <v>2.1289999999999907</v>
      </c>
      <c r="N29" s="86">
        <f t="shared" si="3"/>
        <v>2.1739999999999924</v>
      </c>
      <c r="O29" s="86">
        <f t="shared" si="4"/>
        <v>2.2109999999999985</v>
      </c>
      <c r="P29" s="86">
        <f t="shared" si="4"/>
        <v>2.2479999999999905</v>
      </c>
      <c r="Q29" s="86">
        <f t="shared" si="4"/>
        <v>2.2779999999999916</v>
      </c>
      <c r="R29" s="86">
        <f t="shared" si="4"/>
        <v>2.3079999999999927</v>
      </c>
      <c r="S29" s="86">
        <f t="shared" si="4"/>
        <v>2.3329999999999984</v>
      </c>
      <c r="T29" s="86">
        <f t="shared" si="4"/>
        <v>2.3589999999999947</v>
      </c>
      <c r="U29" s="86">
        <f t="shared" si="4"/>
        <v>2.3810000000000002</v>
      </c>
      <c r="V29" s="86">
        <f t="shared" si="4"/>
        <v>2.4029999999999916</v>
      </c>
      <c r="W29" s="86">
        <f t="shared" si="4"/>
        <v>2.421999999999997</v>
      </c>
      <c r="X29" s="86">
        <f t="shared" si="4"/>
        <v>2.441999999999993</v>
      </c>
      <c r="Y29" s="86">
        <f t="shared" si="5"/>
        <v>2.458999999999989</v>
      </c>
      <c r="Z29" s="86">
        <f t="shared" si="5"/>
        <v>2.475999999999999</v>
      </c>
      <c r="AA29" s="86">
        <f t="shared" si="5"/>
        <v>2.492999999999995</v>
      </c>
      <c r="AB29" s="86">
        <f t="shared" si="5"/>
        <v>2.5079999999999956</v>
      </c>
      <c r="AC29" s="86">
        <f t="shared" si="5"/>
        <v>2.522999999999996</v>
      </c>
      <c r="AD29" s="86">
        <f t="shared" si="5"/>
        <v>2.536999999999992</v>
      </c>
      <c r="AE29" s="86">
        <f t="shared" si="5"/>
        <v>2.5519999999999925</v>
      </c>
      <c r="AF29" s="86">
        <f t="shared" si="5"/>
        <v>2.563999999999993</v>
      </c>
      <c r="AG29" s="86">
        <f t="shared" si="5"/>
        <v>2.576999999999998</v>
      </c>
      <c r="AH29" s="86">
        <f t="shared" si="5"/>
        <v>2.5889999999999986</v>
      </c>
    </row>
    <row r="30" spans="1:34" ht="12.75">
      <c r="A30" s="1"/>
      <c r="C30">
        <v>55.5</v>
      </c>
      <c r="D30" s="103">
        <v>95.53</v>
      </c>
      <c r="E30" s="86">
        <f t="shared" si="3"/>
        <v>0.5030000000000001</v>
      </c>
      <c r="F30" s="86">
        <f t="shared" si="3"/>
        <v>0.6679999999999922</v>
      </c>
      <c r="G30" s="86">
        <f t="shared" si="3"/>
        <v>0.9869999999999948</v>
      </c>
      <c r="H30" s="86">
        <f t="shared" si="3"/>
        <v>1.2169999999999987</v>
      </c>
      <c r="I30" s="86">
        <f t="shared" si="3"/>
        <v>1.323999999999998</v>
      </c>
      <c r="J30" s="86">
        <f t="shared" si="3"/>
        <v>1.4089999999999918</v>
      </c>
      <c r="K30" s="86">
        <f t="shared" si="3"/>
        <v>1.4740000000000038</v>
      </c>
      <c r="L30" s="86">
        <f t="shared" si="3"/>
        <v>1.5300000000000011</v>
      </c>
      <c r="M30" s="86">
        <f t="shared" si="3"/>
        <v>1.5789999999999935</v>
      </c>
      <c r="N30" s="86">
        <f t="shared" si="3"/>
        <v>1.6239999999999952</v>
      </c>
      <c r="O30" s="86">
        <f t="shared" si="4"/>
        <v>1.6610000000000014</v>
      </c>
      <c r="P30" s="86">
        <f t="shared" si="4"/>
        <v>1.6979999999999933</v>
      </c>
      <c r="Q30" s="86">
        <f t="shared" si="4"/>
        <v>1.7279999999999944</v>
      </c>
      <c r="R30" s="86">
        <f t="shared" si="4"/>
        <v>1.7579999999999956</v>
      </c>
      <c r="S30" s="86">
        <f t="shared" si="4"/>
        <v>1.7830000000000013</v>
      </c>
      <c r="T30" s="86">
        <f t="shared" si="4"/>
        <v>1.8089999999999975</v>
      </c>
      <c r="U30" s="86">
        <f t="shared" si="4"/>
        <v>1.831000000000003</v>
      </c>
      <c r="V30" s="86">
        <f t="shared" si="4"/>
        <v>1.8529999999999944</v>
      </c>
      <c r="W30" s="86">
        <f t="shared" si="4"/>
        <v>1.8719999999999999</v>
      </c>
      <c r="X30" s="86">
        <f t="shared" si="4"/>
        <v>1.891999999999996</v>
      </c>
      <c r="Y30" s="86">
        <f t="shared" si="5"/>
        <v>1.9089999999999918</v>
      </c>
      <c r="Z30" s="86">
        <f t="shared" si="5"/>
        <v>1.926000000000002</v>
      </c>
      <c r="AA30" s="86">
        <f t="shared" si="5"/>
        <v>1.9429999999999978</v>
      </c>
      <c r="AB30" s="86">
        <f t="shared" si="5"/>
        <v>1.9579999999999984</v>
      </c>
      <c r="AC30" s="86">
        <f t="shared" si="5"/>
        <v>1.972999999999999</v>
      </c>
      <c r="AD30" s="86">
        <f t="shared" si="5"/>
        <v>1.9869999999999948</v>
      </c>
      <c r="AE30" s="86">
        <f t="shared" si="5"/>
        <v>2.0019999999999953</v>
      </c>
      <c r="AF30" s="86">
        <f t="shared" si="5"/>
        <v>2.013999999999996</v>
      </c>
      <c r="AG30" s="86">
        <f t="shared" si="5"/>
        <v>2.027000000000001</v>
      </c>
      <c r="AH30" s="86">
        <f t="shared" si="5"/>
        <v>2.0390000000000015</v>
      </c>
    </row>
    <row r="31" spans="1:34" ht="12.75">
      <c r="A31" s="1"/>
      <c r="C31">
        <v>60.5</v>
      </c>
      <c r="D31" s="103">
        <v>96.21</v>
      </c>
      <c r="E31" s="86">
        <f t="shared" si="3"/>
      </c>
      <c r="F31" s="86">
        <f t="shared" si="3"/>
      </c>
      <c r="G31" s="86">
        <f t="shared" si="3"/>
        <v>0.30700000000000216</v>
      </c>
      <c r="H31" s="86">
        <f t="shared" si="3"/>
        <v>0.5370000000000061</v>
      </c>
      <c r="I31" s="86">
        <f t="shared" si="3"/>
        <v>0.6440000000000055</v>
      </c>
      <c r="J31" s="86">
        <f t="shared" si="3"/>
        <v>0.7289999999999992</v>
      </c>
      <c r="K31" s="86">
        <f t="shared" si="3"/>
        <v>0.7940000000000111</v>
      </c>
      <c r="L31" s="86">
        <f t="shared" si="3"/>
        <v>0.8500000000000085</v>
      </c>
      <c r="M31" s="86">
        <f t="shared" si="3"/>
        <v>0.8990000000000009</v>
      </c>
      <c r="N31" s="86">
        <f t="shared" si="3"/>
        <v>0.9440000000000026</v>
      </c>
      <c r="O31" s="86">
        <f t="shared" si="4"/>
        <v>0.9810000000000088</v>
      </c>
      <c r="P31" s="86">
        <f t="shared" si="4"/>
        <v>1.0180000000000007</v>
      </c>
      <c r="Q31" s="86">
        <f t="shared" si="4"/>
        <v>1.0480000000000018</v>
      </c>
      <c r="R31" s="86">
        <f t="shared" si="4"/>
        <v>1.078000000000003</v>
      </c>
      <c r="S31" s="86">
        <f t="shared" si="4"/>
        <v>1.1030000000000086</v>
      </c>
      <c r="T31" s="86">
        <f t="shared" si="4"/>
        <v>1.1290000000000049</v>
      </c>
      <c r="U31" s="86">
        <f t="shared" si="4"/>
        <v>1.1510000000000105</v>
      </c>
      <c r="V31" s="86">
        <f t="shared" si="4"/>
        <v>1.1730000000000018</v>
      </c>
      <c r="W31" s="86">
        <f t="shared" si="4"/>
        <v>1.1920000000000073</v>
      </c>
      <c r="X31" s="86">
        <f t="shared" si="4"/>
        <v>1.2120000000000033</v>
      </c>
      <c r="Y31" s="86">
        <f t="shared" si="5"/>
        <v>1.2289999999999992</v>
      </c>
      <c r="Z31" s="86">
        <f t="shared" si="5"/>
        <v>1.2460000000000093</v>
      </c>
      <c r="AA31" s="86">
        <f t="shared" si="5"/>
        <v>1.2630000000000052</v>
      </c>
      <c r="AB31" s="86">
        <f t="shared" si="5"/>
        <v>1.2780000000000058</v>
      </c>
      <c r="AC31" s="86">
        <f t="shared" si="5"/>
        <v>1.2930000000000064</v>
      </c>
      <c r="AD31" s="86">
        <f t="shared" si="5"/>
        <v>1.3070000000000022</v>
      </c>
      <c r="AE31" s="86">
        <f t="shared" si="5"/>
        <v>1.3220000000000027</v>
      </c>
      <c r="AF31" s="86">
        <f t="shared" si="5"/>
        <v>1.3340000000000032</v>
      </c>
      <c r="AG31" s="86">
        <f t="shared" si="5"/>
        <v>1.3470000000000084</v>
      </c>
      <c r="AH31" s="86">
        <f t="shared" si="5"/>
        <v>1.3590000000000089</v>
      </c>
    </row>
    <row r="32" spans="1:34" ht="12.75">
      <c r="A32" s="1"/>
      <c r="C32">
        <v>63.5</v>
      </c>
      <c r="D32" s="103">
        <v>96.41</v>
      </c>
      <c r="E32" s="86">
        <f t="shared" si="3"/>
      </c>
      <c r="F32" s="86">
        <f t="shared" si="3"/>
      </c>
      <c r="G32" s="86">
        <f t="shared" si="3"/>
        <v>0.10699999999999932</v>
      </c>
      <c r="H32" s="86">
        <f t="shared" si="3"/>
        <v>0.3370000000000033</v>
      </c>
      <c r="I32" s="86">
        <f t="shared" si="3"/>
        <v>0.4440000000000026</v>
      </c>
      <c r="J32" s="86">
        <f t="shared" si="3"/>
        <v>0.5289999999999964</v>
      </c>
      <c r="K32" s="86">
        <f t="shared" si="3"/>
        <v>0.5940000000000083</v>
      </c>
      <c r="L32" s="86">
        <f t="shared" si="3"/>
        <v>0.6500000000000057</v>
      </c>
      <c r="M32" s="86">
        <f t="shared" si="3"/>
        <v>0.6989999999999981</v>
      </c>
      <c r="N32" s="86">
        <f t="shared" si="3"/>
        <v>0.7439999999999998</v>
      </c>
      <c r="O32" s="86">
        <f t="shared" si="4"/>
        <v>0.7810000000000059</v>
      </c>
      <c r="P32" s="86">
        <f t="shared" si="4"/>
        <v>0.8179999999999978</v>
      </c>
      <c r="Q32" s="86">
        <f t="shared" si="4"/>
        <v>0.847999999999999</v>
      </c>
      <c r="R32" s="86">
        <f t="shared" si="4"/>
        <v>0.8780000000000001</v>
      </c>
      <c r="S32" s="86">
        <f t="shared" si="4"/>
        <v>0.9030000000000058</v>
      </c>
      <c r="T32" s="86">
        <f t="shared" si="4"/>
        <v>0.929000000000002</v>
      </c>
      <c r="U32" s="86">
        <f t="shared" si="4"/>
        <v>0.9510000000000076</v>
      </c>
      <c r="V32" s="86">
        <f t="shared" si="4"/>
        <v>0.972999999999999</v>
      </c>
      <c r="W32" s="86">
        <f t="shared" si="4"/>
        <v>0.9920000000000044</v>
      </c>
      <c r="X32" s="86">
        <f t="shared" si="4"/>
        <v>1.0120000000000005</v>
      </c>
      <c r="Y32" s="86">
        <f t="shared" si="5"/>
        <v>1.0289999999999964</v>
      </c>
      <c r="Z32" s="86">
        <f t="shared" si="5"/>
        <v>1.0460000000000065</v>
      </c>
      <c r="AA32" s="86">
        <f t="shared" si="5"/>
        <v>1.0630000000000024</v>
      </c>
      <c r="AB32" s="86">
        <f t="shared" si="5"/>
        <v>1.078000000000003</v>
      </c>
      <c r="AC32" s="86">
        <f t="shared" si="5"/>
        <v>1.0930000000000035</v>
      </c>
      <c r="AD32" s="86">
        <f t="shared" si="5"/>
        <v>1.1069999999999993</v>
      </c>
      <c r="AE32" s="86">
        <f t="shared" si="5"/>
        <v>1.1219999999999999</v>
      </c>
      <c r="AF32" s="86">
        <f t="shared" si="5"/>
        <v>1.1340000000000003</v>
      </c>
      <c r="AG32" s="86">
        <f t="shared" si="5"/>
        <v>1.1470000000000056</v>
      </c>
      <c r="AH32" s="86">
        <f t="shared" si="5"/>
        <v>1.159000000000006</v>
      </c>
    </row>
    <row r="33" spans="1:34" ht="12.75">
      <c r="A33" s="1"/>
      <c r="C33">
        <v>64.5</v>
      </c>
      <c r="D33" s="103">
        <v>96.67</v>
      </c>
      <c r="E33" s="86">
        <f t="shared" si="3"/>
      </c>
      <c r="F33" s="86">
        <f t="shared" si="3"/>
      </c>
      <c r="G33" s="86">
        <f t="shared" si="3"/>
      </c>
      <c r="H33" s="86">
        <f t="shared" si="3"/>
        <v>0.07699999999999818</v>
      </c>
      <c r="I33" s="86">
        <f t="shared" si="3"/>
        <v>0.1839999999999975</v>
      </c>
      <c r="J33" s="86">
        <f t="shared" si="3"/>
        <v>0.26899999999999125</v>
      </c>
      <c r="K33" s="86">
        <f t="shared" si="3"/>
        <v>0.3340000000000032</v>
      </c>
      <c r="L33" s="86">
        <f t="shared" si="3"/>
        <v>0.39000000000000057</v>
      </c>
      <c r="M33" s="86">
        <f t="shared" si="3"/>
        <v>0.43899999999999295</v>
      </c>
      <c r="N33" s="86">
        <f t="shared" si="3"/>
        <v>0.48399999999999466</v>
      </c>
      <c r="O33" s="86">
        <f t="shared" si="4"/>
        <v>0.5210000000000008</v>
      </c>
      <c r="P33" s="86">
        <f t="shared" si="4"/>
        <v>0.5579999999999927</v>
      </c>
      <c r="Q33" s="86">
        <f t="shared" si="4"/>
        <v>0.5879999999999939</v>
      </c>
      <c r="R33" s="86">
        <f t="shared" si="4"/>
        <v>0.617999999999995</v>
      </c>
      <c r="S33" s="86">
        <f t="shared" si="4"/>
        <v>0.6430000000000007</v>
      </c>
      <c r="T33" s="86">
        <f t="shared" si="4"/>
        <v>0.6689999999999969</v>
      </c>
      <c r="U33" s="86">
        <f t="shared" si="4"/>
        <v>0.6910000000000025</v>
      </c>
      <c r="V33" s="86">
        <f t="shared" si="4"/>
        <v>0.7129999999999939</v>
      </c>
      <c r="W33" s="86">
        <f t="shared" si="4"/>
        <v>0.7319999999999993</v>
      </c>
      <c r="X33" s="86">
        <f t="shared" si="4"/>
        <v>0.7519999999999953</v>
      </c>
      <c r="Y33" s="86">
        <f t="shared" si="5"/>
        <v>0.7689999999999912</v>
      </c>
      <c r="Z33" s="86">
        <f t="shared" si="5"/>
        <v>0.7860000000000014</v>
      </c>
      <c r="AA33" s="86">
        <f t="shared" si="5"/>
        <v>0.8029999999999973</v>
      </c>
      <c r="AB33" s="86">
        <f t="shared" si="5"/>
        <v>0.8179999999999978</v>
      </c>
      <c r="AC33" s="86">
        <f t="shared" si="5"/>
        <v>0.8329999999999984</v>
      </c>
      <c r="AD33" s="86">
        <f t="shared" si="5"/>
        <v>0.8469999999999942</v>
      </c>
      <c r="AE33" s="86">
        <f t="shared" si="5"/>
        <v>0.8619999999999948</v>
      </c>
      <c r="AF33" s="86">
        <f t="shared" si="5"/>
        <v>0.8739999999999952</v>
      </c>
      <c r="AG33" s="86">
        <f t="shared" si="5"/>
        <v>0.8870000000000005</v>
      </c>
      <c r="AH33" s="86">
        <f t="shared" si="5"/>
        <v>0.8990000000000009</v>
      </c>
    </row>
    <row r="34" spans="3:34" ht="12.75">
      <c r="C34">
        <v>65.8</v>
      </c>
      <c r="D34" s="103">
        <v>99.15</v>
      </c>
      <c r="E34" s="86">
        <f t="shared" si="3"/>
      </c>
      <c r="F34" s="86">
        <f t="shared" si="3"/>
      </c>
      <c r="G34" s="86">
        <f t="shared" si="3"/>
      </c>
      <c r="H34" s="86">
        <f t="shared" si="3"/>
      </c>
      <c r="I34" s="86">
        <f t="shared" si="3"/>
      </c>
      <c r="J34" s="86">
        <f t="shared" si="3"/>
      </c>
      <c r="K34" s="86">
        <f t="shared" si="3"/>
      </c>
      <c r="L34" s="86">
        <f t="shared" si="3"/>
      </c>
      <c r="M34" s="86">
        <f t="shared" si="3"/>
      </c>
      <c r="N34" s="86">
        <f t="shared" si="3"/>
      </c>
      <c r="O34" s="86">
        <f t="shared" si="4"/>
      </c>
      <c r="P34" s="86">
        <f t="shared" si="4"/>
      </c>
      <c r="Q34" s="86">
        <f t="shared" si="4"/>
      </c>
      <c r="R34" s="86">
        <f t="shared" si="4"/>
      </c>
      <c r="S34" s="86">
        <f t="shared" si="4"/>
      </c>
      <c r="T34" s="86">
        <f t="shared" si="4"/>
      </c>
      <c r="U34" s="86">
        <f t="shared" si="4"/>
      </c>
      <c r="V34" s="86">
        <f t="shared" si="4"/>
      </c>
      <c r="W34" s="86">
        <f t="shared" si="4"/>
      </c>
      <c r="X34" s="86">
        <f t="shared" si="4"/>
      </c>
      <c r="Y34" s="86">
        <f t="shared" si="5"/>
      </c>
      <c r="Z34" s="86">
        <f t="shared" si="5"/>
      </c>
      <c r="AA34" s="86">
        <f t="shared" si="5"/>
      </c>
      <c r="AB34" s="86">
        <f t="shared" si="5"/>
      </c>
      <c r="AC34" s="86">
        <f t="shared" si="5"/>
      </c>
      <c r="AD34" s="86">
        <f t="shared" si="5"/>
      </c>
      <c r="AE34" s="86">
        <f t="shared" si="5"/>
      </c>
      <c r="AF34" s="86">
        <f t="shared" si="5"/>
      </c>
      <c r="AG34" s="86">
        <f t="shared" si="5"/>
      </c>
      <c r="AH34" s="86">
        <f t="shared" si="5"/>
      </c>
    </row>
    <row r="35" spans="3:34" ht="12.75">
      <c r="C35" s="85"/>
      <c r="D35" s="85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</row>
    <row r="36" spans="3:34" ht="12.75">
      <c r="C36" s="85"/>
      <c r="D36" s="85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</row>
    <row r="37" spans="3:34" ht="12.75">
      <c r="C37" s="85"/>
      <c r="D37" s="85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</row>
    <row r="38" spans="3:34" ht="12.75">
      <c r="C38" s="85"/>
      <c r="D38" s="85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</row>
    <row r="39" spans="3:34" ht="12.75">
      <c r="C39" s="85"/>
      <c r="D39" s="85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</row>
    <row r="40" spans="3:34" ht="12.75">
      <c r="C40" s="85"/>
      <c r="D40" s="85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</row>
    <row r="41" spans="5:34" ht="12.75"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</row>
    <row r="42" spans="5:34" ht="12.75"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</row>
    <row r="43" spans="5:34" ht="12.75"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</row>
    <row r="44" spans="5:34" ht="12.75"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</row>
    <row r="45" spans="5:34" ht="12.75"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</row>
    <row r="46" spans="5:34" ht="12.75"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</row>
    <row r="47" spans="5:34" ht="12.75"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</row>
    <row r="48" spans="5:34" ht="12.75"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</row>
    <row r="49" spans="5:34" ht="12.75"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</row>
    <row r="50" spans="5:34" ht="12.75"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</row>
    <row r="51" spans="5:34" ht="12.75"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</row>
    <row r="52" spans="5:34" ht="12.75"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</row>
    <row r="53" spans="5:34" ht="12.75"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</row>
    <row r="54" spans="5:34" ht="12.75"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</row>
    <row r="55" spans="5:34" ht="12.75"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</row>
    <row r="56" spans="5:34" ht="12.75"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</row>
  </sheetData>
  <mergeCells count="1">
    <mergeCell ref="C4:C10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ENTRIX,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Hammond</dc:creator>
  <cp:keywords/>
  <dc:description/>
  <cp:lastModifiedBy>SawyerA</cp:lastModifiedBy>
  <dcterms:created xsi:type="dcterms:W3CDTF">2008-12-15T12:34:00Z</dcterms:created>
  <dcterms:modified xsi:type="dcterms:W3CDTF">2009-08-25T23:03:02Z</dcterms:modified>
  <cp:category/>
  <cp:version/>
  <cp:contentType/>
  <cp:contentStatus/>
</cp:coreProperties>
</file>